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540" windowWidth="19440" windowHeight="7365"/>
  </bookViews>
  <sheets>
    <sheet name="Грудень 2021" sheetId="76" r:id="rId1"/>
    <sheet name="Листопад 2021" sheetId="75" r:id="rId2"/>
    <sheet name="ЖОВТЕНЬ 2021" sheetId="74" r:id="rId3"/>
  </sheets>
  <calcPr calcId="152511" refMode="R1C1"/>
</workbook>
</file>

<file path=xl/calcChain.xml><?xml version="1.0" encoding="utf-8"?>
<calcChain xmlns="http://schemas.openxmlformats.org/spreadsheetml/2006/main">
  <c r="V9" i="76" l="1"/>
  <c r="Y9" i="76" l="1"/>
  <c r="O9" i="76" l="1"/>
  <c r="Z17" i="76" l="1"/>
  <c r="U17" i="76"/>
  <c r="T17" i="76"/>
  <c r="P17" i="76"/>
  <c r="N17" i="76"/>
  <c r="M17" i="76"/>
  <c r="L17" i="76"/>
  <c r="K17" i="76"/>
  <c r="I17" i="76"/>
  <c r="F17" i="76"/>
  <c r="Q16" i="76"/>
  <c r="R16" i="76" s="1"/>
  <c r="Q15" i="76"/>
  <c r="Y15" i="76" s="1"/>
  <c r="J17" i="76"/>
  <c r="O17" i="76"/>
  <c r="H9" i="76"/>
  <c r="Q9" i="76" s="1"/>
  <c r="H17" i="76" l="1"/>
  <c r="S9" i="76"/>
  <c r="R9" i="76"/>
  <c r="S15" i="76"/>
  <c r="X15" i="76"/>
  <c r="S16" i="76"/>
  <c r="V16" i="76" s="1"/>
  <c r="V17" i="76" s="1"/>
  <c r="Y16" i="76"/>
  <c r="R15" i="76"/>
  <c r="W15" i="76" s="1"/>
  <c r="V9" i="75"/>
  <c r="R17" i="76" l="1"/>
  <c r="S17" i="76"/>
  <c r="Y17" i="76"/>
  <c r="W9" i="76"/>
  <c r="Q17" i="76"/>
  <c r="O9" i="75"/>
  <c r="X9" i="76" l="1"/>
  <c r="H9" i="75"/>
  <c r="X17" i="76" l="1"/>
  <c r="W17" i="76"/>
  <c r="Z17" i="75"/>
  <c r="T17" i="75"/>
  <c r="P17" i="75"/>
  <c r="N17" i="75"/>
  <c r="M17" i="75"/>
  <c r="L17" i="75"/>
  <c r="K17" i="75"/>
  <c r="I17" i="75"/>
  <c r="F17" i="75"/>
  <c r="R16" i="75"/>
  <c r="Q16" i="75"/>
  <c r="Y16" i="75" s="1"/>
  <c r="Y15" i="75"/>
  <c r="R15" i="75"/>
  <c r="Q15" i="75"/>
  <c r="J17" i="75"/>
  <c r="U17" i="75"/>
  <c r="O17" i="75"/>
  <c r="H17" i="75"/>
  <c r="V16" i="75" l="1"/>
  <c r="V17" i="75" s="1"/>
  <c r="Q9" i="75"/>
  <c r="S15" i="75"/>
  <c r="W15" i="75" s="1"/>
  <c r="X15" i="75" s="1"/>
  <c r="S16" i="75"/>
  <c r="T16" i="74"/>
  <c r="Q17" i="75" l="1"/>
  <c r="R9" i="75"/>
  <c r="Y9" i="75"/>
  <c r="S9" i="75"/>
  <c r="Y17" i="75" l="1"/>
  <c r="S17" i="75"/>
  <c r="W9" i="75"/>
  <c r="R17" i="75"/>
  <c r="W17" i="75" l="1"/>
  <c r="X9" i="75"/>
  <c r="X17" i="75" s="1"/>
  <c r="U8" i="74"/>
  <c r="H8" i="74"/>
  <c r="O8" i="74" l="1"/>
  <c r="Z16" i="74" l="1"/>
  <c r="P16" i="74"/>
  <c r="O16" i="74"/>
  <c r="N16" i="74"/>
  <c r="M16" i="74"/>
  <c r="L16" i="74"/>
  <c r="K16" i="74"/>
  <c r="I16" i="74"/>
  <c r="F16" i="74"/>
  <c r="R15" i="74"/>
  <c r="Q15" i="74"/>
  <c r="Y15" i="74" s="1"/>
  <c r="Q14" i="74"/>
  <c r="J16" i="74"/>
  <c r="U16" i="74"/>
  <c r="H16" i="74" l="1"/>
  <c r="S14" i="74"/>
  <c r="Y14" i="74"/>
  <c r="R14" i="74"/>
  <c r="W14" i="74" s="1"/>
  <c r="X14" i="74" s="1"/>
  <c r="Q8" i="74"/>
  <c r="S15" i="74"/>
  <c r="V15" i="74" s="1"/>
  <c r="V16" i="74" s="1"/>
  <c r="Y8" i="74" l="1"/>
  <c r="Y16" i="74" s="1"/>
  <c r="S8" i="74"/>
  <c r="S16" i="74" s="1"/>
  <c r="R8" i="74"/>
  <c r="Q16" i="74"/>
  <c r="R16" i="74" l="1"/>
  <c r="W8" i="74"/>
  <c r="W16" i="74" l="1"/>
  <c r="X8" i="74"/>
  <c r="X16" i="74" s="1"/>
</calcChain>
</file>

<file path=xl/sharedStrings.xml><?xml version="1.0" encoding="utf-8"?>
<sst xmlns="http://schemas.openxmlformats.org/spreadsheetml/2006/main" count="142" uniqueCount="59">
  <si>
    <t>ПІБ</t>
  </si>
  <si>
    <t>Посада</t>
  </si>
  <si>
    <t>Посадовий оклад</t>
  </si>
  <si>
    <t>НАРАХОВАНО ЗА  ВИДАМИ  ВИПЛАТ</t>
  </si>
  <si>
    <t>УТРИМАНО  ТА  ВРАХОВАНО</t>
  </si>
  <si>
    <t>податок на доходи фіз.осіб  рах.641</t>
  </si>
  <si>
    <t>Військовий збір, 1,5% рах.642</t>
  </si>
  <si>
    <t>Разом</t>
  </si>
  <si>
    <t>бухгалтер</t>
  </si>
  <si>
    <t>ВСЬОГО</t>
  </si>
  <si>
    <t>Т.В. Майор</t>
  </si>
  <si>
    <t>Завгородній Антон Анатолійович</t>
  </si>
  <si>
    <t>Начальник</t>
  </si>
  <si>
    <t>Средній заработок</t>
  </si>
  <si>
    <t>Д-т</t>
  </si>
  <si>
    <t>К-т</t>
  </si>
  <si>
    <t xml:space="preserve"> Д-т,       рах.92</t>
  </si>
  <si>
    <t xml:space="preserve"> Д-т,       рах.949</t>
  </si>
  <si>
    <t>Виплачено за 1-пол. поточ. місяця</t>
  </si>
  <si>
    <t>Бухгалтер</t>
  </si>
  <si>
    <t>№ пн</t>
  </si>
  <si>
    <t>Доплата до рівня мін.</t>
  </si>
  <si>
    <t>норма днів</t>
  </si>
  <si>
    <t xml:space="preserve"> ЕСВ                                 К-т рах.651</t>
  </si>
  <si>
    <t>Відпустка</t>
  </si>
  <si>
    <t>пільга</t>
  </si>
  <si>
    <t>2-е детей</t>
  </si>
  <si>
    <r>
      <t>Виплачено</t>
    </r>
    <r>
      <rPr>
        <b/>
        <sz val="8"/>
        <color theme="1"/>
        <rFont val="Times New Roman"/>
        <family val="1"/>
        <charset val="204"/>
      </rPr>
      <t xml:space="preserve">  за ІІ-пол.поточ.місяця</t>
    </r>
  </si>
  <si>
    <t>Залишок на кінець місяця</t>
  </si>
  <si>
    <t>Залишок на початок місяця</t>
  </si>
  <si>
    <t>відпрц. Годин/днів</t>
  </si>
  <si>
    <t>Премія до свята</t>
  </si>
  <si>
    <t>доудержать пдфо за июнь 2021</t>
  </si>
  <si>
    <t>Лікарняний за рах.підпрємства</t>
  </si>
  <si>
    <t>Лікар. За рах.ФСС з ТВП</t>
  </si>
  <si>
    <t>кухтик коррегуван. Зп за червень 2021 - рабдни.</t>
  </si>
  <si>
    <t>Індексація за серпень</t>
  </si>
  <si>
    <t>Работа у вихідний</t>
  </si>
  <si>
    <t>Інтенсівність</t>
  </si>
  <si>
    <t xml:space="preserve"> Комунальне підприємство "Муніципальний контроль" Прилуцької міської ради                                            </t>
  </si>
  <si>
    <t xml:space="preserve"> __________________________ А.А. Завгородній</t>
  </si>
  <si>
    <t xml:space="preserve">ЗАТВЕРДЖУЮ                                                                               Начальник КП"Муніципальний контроль"   </t>
  </si>
  <si>
    <t xml:space="preserve">  ідентифікаційний код за ЄДРПОУ             39378635</t>
  </si>
  <si>
    <t>РОЗРАХУНКОВО - ПЛАТЕЖНА  ВЕДОМІСТЬ   за ЖОВТЕНЬ  2021р.</t>
  </si>
  <si>
    <t>Виплачен лык.лист. За рах.ФСС з ТВП</t>
  </si>
  <si>
    <t xml:space="preserve">Оплата на основі середнньої </t>
  </si>
  <si>
    <t>Всього нараховано</t>
  </si>
  <si>
    <t>Всього утримано</t>
  </si>
  <si>
    <t>Виплачен лік.лист. За рах.ФСС з ТВП</t>
  </si>
  <si>
    <t>Виконавець</t>
  </si>
  <si>
    <t>Начальник   _____________________ А.А. Завгородній</t>
  </si>
  <si>
    <t xml:space="preserve">ЗАТВЕРДЖУЮ                                                                               </t>
  </si>
  <si>
    <t xml:space="preserve">ВІДОМІСТЬ НАРАХУВАННЯ ЗАРОБІТНОЇ ПЛАТИ   </t>
  </si>
  <si>
    <t>за  листопад 2021року</t>
  </si>
  <si>
    <t>Виплачено за  поточ. місяця</t>
  </si>
  <si>
    <t>Одиниця виміру:  грн з коп.</t>
  </si>
  <si>
    <r>
      <t>Виплачено</t>
    </r>
    <r>
      <rPr>
        <b/>
        <sz val="8"/>
        <color theme="1"/>
        <rFont val="Times New Roman"/>
        <family val="1"/>
        <charset val="204"/>
      </rPr>
      <t xml:space="preserve">  за поточ.місяць</t>
    </r>
  </si>
  <si>
    <t>Індексація</t>
  </si>
  <si>
    <t>за  грудень 2021року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</si>
</sst>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164" fontId="3" fillId="0" borderId="0" xfId="1" applyFont="1" applyAlignment="1">
      <alignment horizontal="center" vertical="top" wrapText="1"/>
    </xf>
    <xf numFmtId="0" fontId="2" fillId="0" borderId="1" xfId="0" applyFont="1" applyBorder="1"/>
    <xf numFmtId="2" fontId="5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/>
    <xf numFmtId="2" fontId="4" fillId="0" borderId="0" xfId="0" applyNumberFormat="1" applyFont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0" borderId="7" xfId="0" applyFont="1" applyBorder="1"/>
    <xf numFmtId="2" fontId="5" fillId="0" borderId="7" xfId="0" applyNumberFormat="1" applyFont="1" applyBorder="1"/>
    <xf numFmtId="0" fontId="3" fillId="2" borderId="0" xfId="0" applyFont="1" applyFill="1" applyBorder="1"/>
    <xf numFmtId="0" fontId="2" fillId="0" borderId="6" xfId="0" applyFont="1" applyFill="1" applyBorder="1"/>
    <xf numFmtId="0" fontId="8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/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8" fillId="0" borderId="1" xfId="0" applyNumberFormat="1" applyFont="1" applyBorder="1"/>
    <xf numFmtId="4" fontId="5" fillId="0" borderId="1" xfId="0" applyNumberFormat="1" applyFont="1" applyBorder="1"/>
    <xf numFmtId="4" fontId="8" fillId="0" borderId="7" xfId="0" applyNumberFormat="1" applyFont="1" applyBorder="1"/>
    <xf numFmtId="4" fontId="5" fillId="0" borderId="7" xfId="0" applyNumberFormat="1" applyFont="1" applyBorder="1"/>
    <xf numFmtId="4" fontId="8" fillId="0" borderId="6" xfId="0" applyNumberFormat="1" applyFont="1" applyFill="1" applyBorder="1"/>
    <xf numFmtId="4" fontId="5" fillId="0" borderId="6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8" fillId="0" borderId="1" xfId="0" applyNumberFormat="1" applyFont="1" applyFill="1" applyBorder="1"/>
    <xf numFmtId="0" fontId="5" fillId="0" borderId="7" xfId="0" applyFont="1" applyBorder="1"/>
    <xf numFmtId="4" fontId="8" fillId="0" borderId="7" xfId="0" applyNumberFormat="1" applyFont="1" applyFill="1" applyBorder="1"/>
    <xf numFmtId="0" fontId="5" fillId="0" borderId="1" xfId="0" applyFont="1" applyBorder="1" applyAlignment="1">
      <alignment wrapText="1"/>
    </xf>
    <xf numFmtId="2" fontId="5" fillId="0" borderId="0" xfId="0" applyNumberFormat="1" applyFont="1" applyFill="1"/>
    <xf numFmtId="4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2" fillId="0" borderId="7" xfId="0" applyNumberFormat="1" applyFont="1" applyBorder="1"/>
    <xf numFmtId="4" fontId="2" fillId="0" borderId="6" xfId="0" applyNumberFormat="1" applyFont="1" applyFill="1" applyBorder="1"/>
    <xf numFmtId="4" fontId="5" fillId="0" borderId="1" xfId="0" applyNumberFormat="1" applyFont="1" applyBorder="1" applyAlignment="1"/>
    <xf numFmtId="4" fontId="8" fillId="0" borderId="1" xfId="0" applyNumberFormat="1" applyFont="1" applyBorder="1" applyAlignment="1"/>
    <xf numFmtId="4" fontId="8" fillId="2" borderId="0" xfId="0" applyNumberFormat="1" applyFont="1" applyFill="1"/>
    <xf numFmtId="4" fontId="7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7" fillId="2" borderId="0" xfId="0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4" fillId="0" borderId="0" xfId="0" applyFont="1"/>
    <xf numFmtId="0" fontId="10" fillId="0" borderId="0" xfId="0" applyFont="1" applyBorder="1" applyAlignment="1">
      <alignment wrapText="1"/>
    </xf>
    <xf numFmtId="0" fontId="3" fillId="0" borderId="0" xfId="0" applyFont="1" applyFill="1"/>
    <xf numFmtId="4" fontId="4" fillId="0" borderId="0" xfId="0" applyNumberFormat="1" applyFont="1"/>
    <xf numFmtId="0" fontId="3" fillId="0" borderId="5" xfId="0" applyFont="1" applyBorder="1"/>
    <xf numFmtId="0" fontId="4" fillId="0" borderId="0" xfId="0" applyFont="1" applyFill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/>
    <xf numFmtId="164" fontId="11" fillId="0" borderId="0" xfId="1" applyFont="1" applyAlignment="1">
      <alignment horizontal="center" wrapText="1"/>
    </xf>
    <xf numFmtId="0" fontId="15" fillId="0" borderId="0" xfId="0" applyFont="1"/>
    <xf numFmtId="0" fontId="14" fillId="0" borderId="0" xfId="0" applyFont="1"/>
    <xf numFmtId="0" fontId="14" fillId="0" borderId="0" xfId="0" applyFont="1" applyFill="1"/>
    <xf numFmtId="0" fontId="10" fillId="0" borderId="0" xfId="0" applyFont="1" applyAlignment="1">
      <alignment wrapText="1"/>
    </xf>
    <xf numFmtId="164" fontId="11" fillId="0" borderId="0" xfId="1" applyFont="1" applyAlignment="1">
      <alignment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0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164" fontId="11" fillId="0" borderId="0" xfId="1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activeCell="AB11" sqref="AB11"/>
    </sheetView>
  </sheetViews>
  <sheetFormatPr defaultRowHeight="15" x14ac:dyDescent="0.25"/>
  <cols>
    <col min="1" max="1" width="3.140625" style="68" customWidth="1"/>
    <col min="2" max="2" width="13.7109375" style="68" customWidth="1"/>
    <col min="3" max="3" width="10" style="68" customWidth="1"/>
    <col min="4" max="4" width="9.140625" style="68"/>
    <col min="5" max="5" width="4.42578125" style="68" customWidth="1"/>
    <col min="6" max="6" width="7.42578125" style="68" customWidth="1"/>
    <col min="7" max="7" width="5.7109375" style="68" customWidth="1"/>
    <col min="8" max="8" width="8.7109375" style="68" customWidth="1"/>
    <col min="9" max="9" width="7.5703125" style="68" customWidth="1"/>
    <col min="10" max="10" width="8" style="68" customWidth="1"/>
    <col min="11" max="11" width="9" style="68" customWidth="1"/>
    <col min="12" max="12" width="8.42578125" style="68" hidden="1" customWidth="1"/>
    <col min="13" max="13" width="8.5703125" style="73" hidden="1" customWidth="1"/>
    <col min="14" max="14" width="7.7109375" style="68" customWidth="1"/>
    <col min="15" max="17" width="9.140625" style="68" customWidth="1"/>
    <col min="18" max="18" width="8.85546875" style="68" customWidth="1"/>
    <col min="19" max="19" width="8.5703125" style="68" customWidth="1"/>
    <col min="20" max="20" width="8.5703125" style="68" hidden="1" customWidth="1"/>
    <col min="21" max="21" width="9.140625" style="73" hidden="1" customWidth="1"/>
    <col min="22" max="22" width="8.5703125" style="68" customWidth="1"/>
    <col min="23" max="23" width="9.140625" style="68" customWidth="1"/>
    <col min="24" max="24" width="9.42578125" style="73" customWidth="1"/>
    <col min="25" max="25" width="9" style="68" customWidth="1"/>
    <col min="26" max="26" width="0" style="68" hidden="1" customWidth="1"/>
    <col min="27" max="27" width="9.140625" style="68"/>
    <col min="28" max="28" width="12.5703125" style="68" customWidth="1"/>
    <col min="29" max="29" width="10.5703125" style="68" customWidth="1"/>
    <col min="30" max="30" width="11" style="68" customWidth="1"/>
    <col min="31" max="31" width="10.5703125" style="68" customWidth="1"/>
    <col min="32" max="16384" width="9.140625" style="68"/>
  </cols>
  <sheetData>
    <row r="1" spans="1:33" ht="35.25" customHeight="1" x14ac:dyDescent="0.25">
      <c r="A1" s="26"/>
      <c r="B1" s="111" t="s">
        <v>39</v>
      </c>
      <c r="C1" s="111"/>
      <c r="D1" s="111"/>
      <c r="E1" s="111"/>
      <c r="F1" s="111"/>
      <c r="G1" s="111"/>
      <c r="H1" s="111"/>
      <c r="I1" s="66"/>
      <c r="J1" s="67"/>
      <c r="K1" s="67"/>
      <c r="L1" s="67"/>
      <c r="M1" s="67"/>
      <c r="N1" s="67"/>
      <c r="O1" s="67"/>
      <c r="P1" s="67"/>
      <c r="Q1" s="112" t="s">
        <v>51</v>
      </c>
      <c r="R1" s="112"/>
      <c r="S1" s="112"/>
      <c r="T1" s="112"/>
      <c r="U1" s="112"/>
      <c r="V1" s="112"/>
      <c r="W1" s="112"/>
      <c r="X1" s="112"/>
      <c r="Y1" s="67"/>
    </row>
    <row r="2" spans="1:33" ht="19.5" customHeight="1" x14ac:dyDescent="0.25">
      <c r="A2" s="26"/>
      <c r="B2" s="113" t="s">
        <v>42</v>
      </c>
      <c r="C2" s="113"/>
      <c r="D2" s="113"/>
      <c r="E2" s="113"/>
      <c r="F2" s="113"/>
      <c r="G2" s="113"/>
      <c r="H2" s="113"/>
      <c r="I2" s="69"/>
      <c r="J2" s="67"/>
      <c r="K2" s="67"/>
      <c r="L2" s="67"/>
      <c r="M2" s="67"/>
      <c r="N2" s="67"/>
      <c r="O2" s="67"/>
      <c r="P2" s="67"/>
      <c r="Q2" s="114" t="s">
        <v>50</v>
      </c>
      <c r="R2" s="114"/>
      <c r="S2" s="114"/>
      <c r="T2" s="114"/>
      <c r="U2" s="114"/>
      <c r="V2" s="114"/>
      <c r="W2" s="114"/>
      <c r="X2" s="114"/>
      <c r="Y2" s="92"/>
    </row>
    <row r="3" spans="1:33" ht="15" customHeight="1" x14ac:dyDescent="0.25">
      <c r="A3" s="26"/>
      <c r="B3" s="99"/>
      <c r="C3" s="99"/>
      <c r="D3" s="99"/>
      <c r="E3" s="99"/>
      <c r="F3" s="99"/>
      <c r="G3" s="99"/>
      <c r="H3" s="99"/>
      <c r="I3" s="99"/>
      <c r="J3" s="67"/>
      <c r="K3" s="67"/>
      <c r="L3" s="67"/>
      <c r="M3" s="67"/>
      <c r="N3" s="67"/>
      <c r="O3" s="67"/>
      <c r="P3" s="67"/>
      <c r="Q3" s="67"/>
      <c r="R3" s="101"/>
      <c r="S3" s="101"/>
      <c r="T3" s="101"/>
      <c r="U3" s="101"/>
      <c r="V3" s="101"/>
      <c r="W3" s="101"/>
      <c r="X3" s="101"/>
      <c r="Y3" s="101"/>
    </row>
    <row r="4" spans="1:33" ht="19.5" customHeight="1" x14ac:dyDescent="0.35">
      <c r="A4" s="1"/>
      <c r="B4" s="110" t="s">
        <v>52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B4" s="5"/>
      <c r="AC4" s="5"/>
    </row>
    <row r="5" spans="1:33" ht="19.5" customHeight="1" x14ac:dyDescent="0.35">
      <c r="A5" s="1"/>
      <c r="B5" s="100"/>
      <c r="C5" s="100"/>
      <c r="D5" s="100"/>
      <c r="E5" s="100"/>
      <c r="F5" s="93"/>
      <c r="G5" s="93"/>
      <c r="H5" s="110" t="s">
        <v>58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00"/>
      <c r="T5" s="100"/>
      <c r="U5" s="100"/>
      <c r="V5" s="100"/>
      <c r="W5" s="100"/>
      <c r="X5" s="100"/>
      <c r="Y5" s="100"/>
      <c r="AB5" s="5"/>
      <c r="AC5" s="5"/>
    </row>
    <row r="6" spans="1:33" ht="15" customHeight="1" x14ac:dyDescent="0.25">
      <c r="D6" s="5"/>
      <c r="E6" s="5"/>
      <c r="F6" s="5"/>
      <c r="G6" s="5"/>
      <c r="H6" s="5"/>
      <c r="I6" s="5"/>
      <c r="J6" s="5"/>
      <c r="K6" s="5"/>
      <c r="L6" s="5"/>
      <c r="M6" s="70"/>
      <c r="N6" s="5"/>
      <c r="O6" s="5"/>
      <c r="P6" s="5"/>
      <c r="Q6" s="5"/>
      <c r="R6" s="5"/>
      <c r="S6" s="5"/>
      <c r="T6" s="5"/>
      <c r="U6" s="70"/>
      <c r="V6" s="109" t="s">
        <v>55</v>
      </c>
      <c r="W6" s="109"/>
      <c r="X6" s="109"/>
      <c r="Y6" s="109"/>
      <c r="AB6" s="5" t="s">
        <v>22</v>
      </c>
      <c r="AC6" s="5">
        <v>22</v>
      </c>
    </row>
    <row r="7" spans="1:33" ht="36" customHeight="1" x14ac:dyDescent="0.25">
      <c r="A7" s="106" t="s">
        <v>20</v>
      </c>
      <c r="B7" s="106" t="s">
        <v>0</v>
      </c>
      <c r="C7" s="106" t="s">
        <v>1</v>
      </c>
      <c r="D7" s="106" t="s">
        <v>2</v>
      </c>
      <c r="E7" s="102" t="s">
        <v>29</v>
      </c>
      <c r="F7" s="108"/>
      <c r="G7" s="102" t="s">
        <v>3</v>
      </c>
      <c r="H7" s="103"/>
      <c r="I7" s="103"/>
      <c r="J7" s="103"/>
      <c r="K7" s="103"/>
      <c r="L7" s="103"/>
      <c r="M7" s="103"/>
      <c r="N7" s="103"/>
      <c r="O7" s="103"/>
      <c r="P7" s="103"/>
      <c r="Q7" s="108"/>
      <c r="R7" s="102" t="s">
        <v>4</v>
      </c>
      <c r="S7" s="103"/>
      <c r="T7" s="103"/>
      <c r="U7" s="103"/>
      <c r="V7" s="103"/>
      <c r="W7" s="98"/>
      <c r="X7" s="65"/>
      <c r="Y7" s="29" t="s">
        <v>23</v>
      </c>
      <c r="Z7" s="97"/>
      <c r="AB7" s="25"/>
      <c r="AC7" s="25"/>
    </row>
    <row r="8" spans="1:33" ht="52.5" x14ac:dyDescent="0.25">
      <c r="A8" s="107"/>
      <c r="B8" s="107"/>
      <c r="C8" s="107"/>
      <c r="D8" s="107"/>
      <c r="E8" s="27" t="s">
        <v>14</v>
      </c>
      <c r="F8" s="27" t="s">
        <v>15</v>
      </c>
      <c r="G8" s="29" t="s">
        <v>30</v>
      </c>
      <c r="H8" s="29" t="s">
        <v>2</v>
      </c>
      <c r="I8" s="4" t="s">
        <v>38</v>
      </c>
      <c r="J8" s="29" t="s">
        <v>45</v>
      </c>
      <c r="K8" s="29" t="s">
        <v>31</v>
      </c>
      <c r="L8" s="29" t="s">
        <v>33</v>
      </c>
      <c r="M8" s="28" t="s">
        <v>34</v>
      </c>
      <c r="N8" s="29" t="s">
        <v>21</v>
      </c>
      <c r="O8" s="29" t="s">
        <v>57</v>
      </c>
      <c r="P8" s="29" t="s">
        <v>37</v>
      </c>
      <c r="Q8" s="29" t="s">
        <v>46</v>
      </c>
      <c r="R8" s="29" t="s">
        <v>5</v>
      </c>
      <c r="S8" s="29" t="s">
        <v>6</v>
      </c>
      <c r="T8" s="96" t="s">
        <v>48</v>
      </c>
      <c r="U8" s="63" t="s">
        <v>54</v>
      </c>
      <c r="V8" s="63" t="s">
        <v>56</v>
      </c>
      <c r="W8" s="29" t="s">
        <v>47</v>
      </c>
      <c r="X8" s="28" t="s">
        <v>28</v>
      </c>
      <c r="Y8" s="95" t="s">
        <v>16</v>
      </c>
      <c r="Z8" s="95" t="s">
        <v>17</v>
      </c>
      <c r="AA8" s="30"/>
      <c r="AB8" s="11"/>
      <c r="AC8" s="12"/>
      <c r="AD8" s="12"/>
      <c r="AE8" s="13"/>
    </row>
    <row r="9" spans="1:33" ht="39.75" customHeight="1" x14ac:dyDescent="0.25">
      <c r="A9" s="2">
        <v>1</v>
      </c>
      <c r="B9" s="7" t="s">
        <v>11</v>
      </c>
      <c r="C9" s="61" t="s">
        <v>12</v>
      </c>
      <c r="D9" s="33">
        <v>11997</v>
      </c>
      <c r="E9" s="3"/>
      <c r="F9" s="33">
        <v>0</v>
      </c>
      <c r="G9" s="40">
        <v>22</v>
      </c>
      <c r="H9" s="32">
        <f>ROUND(D9/AC6*G9,2)</f>
        <v>11997</v>
      </c>
      <c r="I9" s="32"/>
      <c r="J9" s="32"/>
      <c r="K9" s="32">
        <v>8500</v>
      </c>
      <c r="L9" s="32"/>
      <c r="M9" s="41"/>
      <c r="N9" s="41"/>
      <c r="O9" s="32">
        <f>173.67-28.31</f>
        <v>145.35999999999999</v>
      </c>
      <c r="P9" s="32">
        <v>689.48</v>
      </c>
      <c r="Q9" s="33">
        <f>SUM(H9:P9)</f>
        <v>21331.84</v>
      </c>
      <c r="R9" s="32">
        <f>ROUND(Q9*0.18,2)</f>
        <v>3839.73</v>
      </c>
      <c r="S9" s="32">
        <f>ROUND(Q9*0.015,2)</f>
        <v>319.98</v>
      </c>
      <c r="T9" s="32"/>
      <c r="U9" s="41"/>
      <c r="V9" s="41">
        <f>5383.82+11788.31</f>
        <v>17172.129999999997</v>
      </c>
      <c r="W9" s="32">
        <f>SUM(R9:V9)</f>
        <v>21331.839999999997</v>
      </c>
      <c r="X9" s="41">
        <f>(F9+Q9)-W9</f>
        <v>0</v>
      </c>
      <c r="Y9" s="33">
        <f>ROUND(Q9*0.22,2)</f>
        <v>4693</v>
      </c>
      <c r="Z9" s="46"/>
      <c r="AB9" s="14"/>
      <c r="AC9" s="53"/>
      <c r="AD9" s="53"/>
      <c r="AE9" s="53"/>
    </row>
    <row r="10" spans="1:33" ht="39.75" customHeight="1" x14ac:dyDescent="0.25">
      <c r="A10" s="17">
        <v>2</v>
      </c>
      <c r="B10" s="64"/>
      <c r="C10" s="61"/>
      <c r="D10" s="35"/>
      <c r="E10" s="18"/>
      <c r="F10" s="35"/>
      <c r="G10" s="42"/>
      <c r="H10" s="32"/>
      <c r="I10" s="34"/>
      <c r="J10" s="34"/>
      <c r="K10" s="34"/>
      <c r="L10" s="34"/>
      <c r="M10" s="43"/>
      <c r="N10" s="43"/>
      <c r="O10" s="34"/>
      <c r="P10" s="34"/>
      <c r="Q10" s="33"/>
      <c r="R10" s="32"/>
      <c r="S10" s="32"/>
      <c r="T10" s="34"/>
      <c r="U10" s="43"/>
      <c r="V10" s="41"/>
      <c r="W10" s="32"/>
      <c r="X10" s="41"/>
      <c r="Y10" s="33"/>
      <c r="Z10" s="49"/>
      <c r="AB10" s="14"/>
      <c r="AC10" s="53"/>
      <c r="AD10" s="53"/>
      <c r="AE10" s="53"/>
    </row>
    <row r="11" spans="1:33" ht="39.75" customHeight="1" x14ac:dyDescent="0.25">
      <c r="A11" s="17">
        <v>3</v>
      </c>
      <c r="B11" s="21"/>
      <c r="C11" s="62"/>
      <c r="D11" s="35"/>
      <c r="E11" s="18"/>
      <c r="F11" s="35"/>
      <c r="G11" s="42"/>
      <c r="H11" s="32"/>
      <c r="I11" s="34"/>
      <c r="J11" s="34"/>
      <c r="K11" s="34"/>
      <c r="L11" s="34"/>
      <c r="M11" s="43"/>
      <c r="N11" s="43"/>
      <c r="O11" s="34"/>
      <c r="P11" s="34"/>
      <c r="Q11" s="33"/>
      <c r="R11" s="32"/>
      <c r="S11" s="32"/>
      <c r="T11" s="34"/>
      <c r="U11" s="34"/>
      <c r="V11" s="41"/>
      <c r="W11" s="32"/>
      <c r="X11" s="41"/>
      <c r="Y11" s="35"/>
      <c r="Z11" s="49"/>
      <c r="AB11" s="14"/>
      <c r="AC11" s="54"/>
      <c r="AD11" s="54"/>
      <c r="AE11" s="55"/>
      <c r="AG11" s="71"/>
    </row>
    <row r="12" spans="1:33" ht="39.75" customHeight="1" x14ac:dyDescent="0.25">
      <c r="A12" s="2">
        <v>4</v>
      </c>
      <c r="B12" s="7"/>
      <c r="C12" s="62"/>
      <c r="D12" s="35"/>
      <c r="E12" s="3"/>
      <c r="F12" s="33"/>
      <c r="G12" s="40"/>
      <c r="H12" s="32"/>
      <c r="I12" s="34"/>
      <c r="J12" s="32"/>
      <c r="K12" s="32"/>
      <c r="L12" s="32"/>
      <c r="M12" s="41"/>
      <c r="N12" s="41"/>
      <c r="O12" s="32"/>
      <c r="P12" s="32"/>
      <c r="Q12" s="33"/>
      <c r="R12" s="32"/>
      <c r="S12" s="32"/>
      <c r="T12" s="32"/>
      <c r="U12" s="32"/>
      <c r="V12" s="41"/>
      <c r="W12" s="32"/>
      <c r="X12" s="41"/>
      <c r="Y12" s="35"/>
      <c r="Z12" s="46"/>
      <c r="AB12" s="19"/>
      <c r="AC12" s="56"/>
      <c r="AD12" s="56"/>
      <c r="AE12" s="57"/>
      <c r="AG12" s="71"/>
    </row>
    <row r="13" spans="1:33" ht="39.75" customHeight="1" x14ac:dyDescent="0.25">
      <c r="A13" s="20">
        <v>5</v>
      </c>
      <c r="B13" s="7"/>
      <c r="C13" s="60"/>
      <c r="D13" s="35"/>
      <c r="E13" s="22"/>
      <c r="F13" s="37"/>
      <c r="G13" s="42"/>
      <c r="H13" s="32"/>
      <c r="I13" s="43"/>
      <c r="J13" s="36"/>
      <c r="K13" s="36"/>
      <c r="L13" s="36"/>
      <c r="M13" s="36"/>
      <c r="N13" s="36"/>
      <c r="O13" s="36"/>
      <c r="P13" s="36"/>
      <c r="Q13" s="33"/>
      <c r="R13" s="32"/>
      <c r="S13" s="32"/>
      <c r="T13" s="87"/>
      <c r="U13" s="36"/>
      <c r="V13" s="41"/>
      <c r="W13" s="32"/>
      <c r="X13" s="41"/>
      <c r="Y13" s="33"/>
      <c r="Z13" s="50"/>
      <c r="AB13" s="15"/>
      <c r="AC13" s="54"/>
      <c r="AD13" s="54"/>
      <c r="AE13" s="55"/>
      <c r="AG13" s="71"/>
    </row>
    <row r="14" spans="1:33" ht="39.75" customHeight="1" x14ac:dyDescent="0.25">
      <c r="A14" s="2">
        <v>6</v>
      </c>
      <c r="B14" s="39"/>
      <c r="C14" s="62"/>
      <c r="D14" s="33"/>
      <c r="E14" s="3"/>
      <c r="F14" s="33"/>
      <c r="G14" s="40"/>
      <c r="H14" s="32"/>
      <c r="I14" s="43"/>
      <c r="J14" s="32"/>
      <c r="K14" s="32"/>
      <c r="L14" s="32"/>
      <c r="M14" s="41"/>
      <c r="N14" s="41"/>
      <c r="O14" s="32"/>
      <c r="P14" s="32"/>
      <c r="Q14" s="33"/>
      <c r="R14" s="32"/>
      <c r="S14" s="32"/>
      <c r="T14" s="32"/>
      <c r="U14" s="32"/>
      <c r="V14" s="41"/>
      <c r="W14" s="32"/>
      <c r="X14" s="41"/>
      <c r="Y14" s="37"/>
      <c r="Z14" s="46"/>
      <c r="AB14" s="16"/>
      <c r="AC14" s="54"/>
      <c r="AD14" s="54"/>
      <c r="AE14" s="55"/>
    </row>
    <row r="15" spans="1:33" ht="39.75" hidden="1" customHeight="1" x14ac:dyDescent="0.25">
      <c r="A15" s="2">
        <v>7</v>
      </c>
      <c r="B15" s="39"/>
      <c r="C15" s="62"/>
      <c r="D15" s="33"/>
      <c r="E15" s="3"/>
      <c r="F15" s="33"/>
      <c r="G15" s="42"/>
      <c r="H15" s="32"/>
      <c r="I15" s="43"/>
      <c r="J15" s="32"/>
      <c r="K15" s="32"/>
      <c r="L15" s="32"/>
      <c r="M15" s="41"/>
      <c r="N15" s="32"/>
      <c r="O15" s="32"/>
      <c r="P15" s="32"/>
      <c r="Q15" s="33">
        <f>SUM(H15:P15)</f>
        <v>0</v>
      </c>
      <c r="R15" s="32">
        <f t="shared" ref="R11:R16" si="0">ROUND(Q15*0.18,2)</f>
        <v>0</v>
      </c>
      <c r="S15" s="32">
        <f t="shared" ref="S10:S16" si="1">ROUND(Q15*0.015,2)</f>
        <v>0</v>
      </c>
      <c r="T15" s="32"/>
      <c r="U15" s="41"/>
      <c r="V15" s="32"/>
      <c r="W15" s="32">
        <f t="shared" ref="W10:W15" si="2">SUM(R15:V15)</f>
        <v>0</v>
      </c>
      <c r="X15" s="41">
        <f t="shared" ref="X10:X15" si="3">(F15+Q15)-W15</f>
        <v>0</v>
      </c>
      <c r="Y15" s="33">
        <f t="shared" ref="Y11:Y16" si="4">ROUND(Q15*0.0841,2)</f>
        <v>0</v>
      </c>
      <c r="Z15" s="46"/>
      <c r="AC15" s="58"/>
      <c r="AD15" s="58"/>
      <c r="AE15" s="71"/>
    </row>
    <row r="16" spans="1:33" ht="39.75" hidden="1" customHeight="1" x14ac:dyDescent="0.3">
      <c r="A16" s="2">
        <v>8</v>
      </c>
      <c r="B16" s="8"/>
      <c r="C16" s="44"/>
      <c r="D16" s="33"/>
      <c r="E16" s="3"/>
      <c r="F16" s="33">
        <v>0</v>
      </c>
      <c r="G16" s="40">
        <v>0</v>
      </c>
      <c r="H16" s="32"/>
      <c r="I16" s="43"/>
      <c r="J16" s="33"/>
      <c r="K16" s="33"/>
      <c r="L16" s="33"/>
      <c r="M16" s="38"/>
      <c r="N16" s="33"/>
      <c r="O16" s="33"/>
      <c r="P16" s="33"/>
      <c r="Q16" s="33">
        <f t="shared" ref="Q16" si="5">SUM(H16:O16)</f>
        <v>0</v>
      </c>
      <c r="R16" s="32">
        <f t="shared" si="0"/>
        <v>0</v>
      </c>
      <c r="S16" s="32">
        <f t="shared" si="1"/>
        <v>0</v>
      </c>
      <c r="T16" s="32"/>
      <c r="U16" s="41"/>
      <c r="V16" s="32">
        <f t="shared" ref="V16" si="6">SUM(R16:U16)</f>
        <v>0</v>
      </c>
      <c r="W16" s="32"/>
      <c r="X16" s="41"/>
      <c r="Y16" s="33">
        <f t="shared" si="4"/>
        <v>0</v>
      </c>
      <c r="Z16" s="51"/>
      <c r="AA16" s="31"/>
      <c r="AB16" s="23"/>
      <c r="AC16" s="58"/>
      <c r="AD16" s="58"/>
      <c r="AE16" s="71"/>
    </row>
    <row r="17" spans="1:31" ht="33" customHeight="1" x14ac:dyDescent="0.3">
      <c r="A17" s="2"/>
      <c r="B17" s="47" t="s">
        <v>9</v>
      </c>
      <c r="C17" s="48"/>
      <c r="D17" s="48"/>
      <c r="E17" s="48"/>
      <c r="F17" s="33">
        <f>SUM(F9:F16)</f>
        <v>0</v>
      </c>
      <c r="G17" s="48"/>
      <c r="H17" s="32">
        <f>SUM(H9:H16)</f>
        <v>11997</v>
      </c>
      <c r="I17" s="32">
        <f t="shared" ref="I17:P17" si="7">SUM(I9:I16)</f>
        <v>0</v>
      </c>
      <c r="J17" s="32">
        <f t="shared" si="7"/>
        <v>0</v>
      </c>
      <c r="K17" s="32">
        <f t="shared" si="7"/>
        <v>8500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145.35999999999999</v>
      </c>
      <c r="P17" s="32">
        <f t="shared" si="7"/>
        <v>689.48</v>
      </c>
      <c r="Q17" s="32">
        <f>SUM(Q9:Q16)</f>
        <v>21331.84</v>
      </c>
      <c r="R17" s="32">
        <f>SUM(R9:R16)</f>
        <v>3839.73</v>
      </c>
      <c r="S17" s="32">
        <f>SUM(S9:S16)</f>
        <v>319.98</v>
      </c>
      <c r="T17" s="32">
        <f>SUM(T9:T14)</f>
        <v>0</v>
      </c>
      <c r="U17" s="32">
        <f t="shared" ref="U17:Z17" si="8">SUM(U9:U16)</f>
        <v>0</v>
      </c>
      <c r="V17" s="32">
        <f t="shared" si="8"/>
        <v>17172.129999999997</v>
      </c>
      <c r="W17" s="32">
        <f t="shared" si="8"/>
        <v>21331.839999999997</v>
      </c>
      <c r="X17" s="41">
        <f t="shared" si="8"/>
        <v>0</v>
      </c>
      <c r="Y17" s="32">
        <f t="shared" si="8"/>
        <v>4693</v>
      </c>
      <c r="Z17" s="52">
        <f t="shared" si="8"/>
        <v>0</v>
      </c>
      <c r="AA17" s="9"/>
      <c r="AB17" s="23"/>
      <c r="AC17" s="58"/>
      <c r="AD17" s="58"/>
      <c r="AE17" s="71"/>
    </row>
    <row r="18" spans="1:31" ht="15.75" x14ac:dyDescent="0.25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70"/>
      <c r="N18" s="5"/>
      <c r="O18" s="5"/>
      <c r="P18" s="5"/>
      <c r="Q18" s="5"/>
      <c r="R18" s="5"/>
      <c r="S18" s="5"/>
      <c r="T18" s="5"/>
      <c r="U18" s="70"/>
      <c r="V18" s="5"/>
      <c r="W18" s="5"/>
      <c r="X18" s="70"/>
      <c r="Y18" s="5"/>
      <c r="AB18" s="24"/>
      <c r="AC18" s="59"/>
      <c r="AD18" s="59"/>
    </row>
    <row r="19" spans="1:31" x14ac:dyDescent="0.25">
      <c r="B19" s="94" t="s">
        <v>49</v>
      </c>
      <c r="C19" s="6" t="s">
        <v>8</v>
      </c>
      <c r="D19" s="72"/>
      <c r="E19" s="72"/>
      <c r="F19" s="5"/>
      <c r="G19" s="89" t="s">
        <v>10</v>
      </c>
      <c r="H19" s="5"/>
      <c r="I19" s="5"/>
      <c r="R19" s="45"/>
      <c r="S19" s="5"/>
      <c r="T19" s="5"/>
      <c r="U19" s="70"/>
      <c r="V19" s="5"/>
      <c r="W19" s="5"/>
      <c r="X19" s="70"/>
      <c r="Y19" s="5"/>
      <c r="AC19" s="71"/>
      <c r="AD19" s="71"/>
    </row>
    <row r="20" spans="1:31" x14ac:dyDescent="0.25">
      <c r="B20" s="6"/>
      <c r="C20" s="5"/>
      <c r="D20" s="5"/>
      <c r="E20" s="5"/>
      <c r="F20" s="5"/>
      <c r="G20" s="5"/>
      <c r="H20" s="5"/>
      <c r="I20" s="5"/>
      <c r="R20" s="5"/>
      <c r="S20" s="5"/>
      <c r="T20" s="5"/>
      <c r="U20" s="70"/>
      <c r="V20" s="5"/>
      <c r="W20" s="5"/>
      <c r="X20" s="70"/>
      <c r="Y20" s="5"/>
      <c r="AC20" s="71"/>
      <c r="AD20" s="71"/>
    </row>
    <row r="21" spans="1:31" x14ac:dyDescent="0.25">
      <c r="B21" s="6"/>
      <c r="AC21" s="71"/>
      <c r="AD21" s="71"/>
    </row>
    <row r="22" spans="1:31" hidden="1" x14ac:dyDescent="0.25">
      <c r="C22" s="104" t="s">
        <v>25</v>
      </c>
      <c r="D22" s="104"/>
      <c r="F22" s="68">
        <v>1135</v>
      </c>
      <c r="H22" s="68">
        <v>3180</v>
      </c>
      <c r="J22" s="5" t="s">
        <v>32</v>
      </c>
      <c r="K22" s="5"/>
      <c r="L22" s="5"/>
      <c r="M22" s="70"/>
      <c r="N22" s="5"/>
      <c r="O22" s="5"/>
      <c r="P22" s="5"/>
      <c r="Q22" s="5"/>
    </row>
    <row r="23" spans="1:31" hidden="1" x14ac:dyDescent="0.25">
      <c r="C23" s="105" t="s">
        <v>26</v>
      </c>
      <c r="D23" s="105"/>
      <c r="F23" s="68">
        <v>2270</v>
      </c>
      <c r="H23" s="68">
        <v>6360</v>
      </c>
      <c r="J23" s="5" t="s">
        <v>35</v>
      </c>
      <c r="K23" s="5"/>
      <c r="L23" s="5"/>
      <c r="M23" s="70"/>
      <c r="N23" s="5"/>
      <c r="O23" s="5"/>
      <c r="P23" s="5"/>
      <c r="Q23" s="5"/>
    </row>
    <row r="33" spans="17:17" x14ac:dyDescent="0.25">
      <c r="Q33" s="10"/>
    </row>
  </sheetData>
  <mergeCells count="16">
    <mergeCell ref="V6:Y6"/>
    <mergeCell ref="H5:R5"/>
    <mergeCell ref="B1:H1"/>
    <mergeCell ref="Q1:X1"/>
    <mergeCell ref="B2:H2"/>
    <mergeCell ref="Q2:X2"/>
    <mergeCell ref="B4:Y4"/>
    <mergeCell ref="R7:V7"/>
    <mergeCell ref="C22:D22"/>
    <mergeCell ref="C23:D23"/>
    <mergeCell ref="A7:A8"/>
    <mergeCell ref="B7:B8"/>
    <mergeCell ref="C7:C8"/>
    <mergeCell ref="D7:D8"/>
    <mergeCell ref="E7:F7"/>
    <mergeCell ref="G7:Q7"/>
  </mergeCells>
  <pageMargins left="0" right="0" top="1.1811023622047245" bottom="0" header="0.31496062992125984" footer="0.31496062992125984"/>
  <pageSetup paperSize="9" scale="78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7" zoomScaleNormal="100" workbookViewId="0">
      <selection activeCell="AB8" sqref="AB8:AE18"/>
    </sheetView>
  </sheetViews>
  <sheetFormatPr defaultRowHeight="15" x14ac:dyDescent="0.25"/>
  <cols>
    <col min="1" max="1" width="3.140625" style="68" customWidth="1"/>
    <col min="2" max="2" width="13.7109375" style="68" customWidth="1"/>
    <col min="3" max="3" width="10" style="68" customWidth="1"/>
    <col min="4" max="4" width="9.140625" style="68"/>
    <col min="5" max="5" width="4.42578125" style="68" customWidth="1"/>
    <col min="6" max="6" width="7.42578125" style="68" customWidth="1"/>
    <col min="7" max="7" width="5.7109375" style="68" customWidth="1"/>
    <col min="8" max="8" width="8.7109375" style="68" customWidth="1"/>
    <col min="9" max="9" width="7.5703125" style="68" customWidth="1"/>
    <col min="10" max="10" width="8" style="68" customWidth="1"/>
    <col min="11" max="11" width="7.7109375" style="68" hidden="1" customWidth="1"/>
    <col min="12" max="12" width="8.42578125" style="68" hidden="1" customWidth="1"/>
    <col min="13" max="13" width="8.5703125" style="73" hidden="1" customWidth="1"/>
    <col min="14" max="14" width="7.7109375" style="68" customWidth="1"/>
    <col min="15" max="17" width="9.140625" style="68" customWidth="1"/>
    <col min="18" max="18" width="8.85546875" style="68" customWidth="1"/>
    <col min="19" max="19" width="8.5703125" style="68" customWidth="1"/>
    <col min="20" max="20" width="8.5703125" style="68" hidden="1" customWidth="1"/>
    <col min="21" max="21" width="9.140625" style="73" hidden="1" customWidth="1"/>
    <col min="22" max="22" width="8.5703125" style="68" customWidth="1"/>
    <col min="23" max="23" width="9.140625" style="68" customWidth="1"/>
    <col min="24" max="24" width="9.42578125" style="73" customWidth="1"/>
    <col min="25" max="25" width="9" style="68" customWidth="1"/>
    <col min="26" max="26" width="0" style="68" hidden="1" customWidth="1"/>
    <col min="27" max="27" width="9.140625" style="68"/>
    <col min="28" max="28" width="12.5703125" style="68" customWidth="1"/>
    <col min="29" max="29" width="10.5703125" style="68" customWidth="1"/>
    <col min="30" max="30" width="11" style="68" customWidth="1"/>
    <col min="31" max="31" width="10.5703125" style="68" customWidth="1"/>
    <col min="32" max="16384" width="9.140625" style="68"/>
  </cols>
  <sheetData>
    <row r="1" spans="1:33" ht="35.25" customHeight="1" x14ac:dyDescent="0.25">
      <c r="A1" s="26"/>
      <c r="B1" s="111" t="s">
        <v>39</v>
      </c>
      <c r="C1" s="111"/>
      <c r="D1" s="111"/>
      <c r="E1" s="111"/>
      <c r="F1" s="111"/>
      <c r="G1" s="111"/>
      <c r="H1" s="111"/>
      <c r="I1" s="66"/>
      <c r="J1" s="67"/>
      <c r="K1" s="67"/>
      <c r="L1" s="67"/>
      <c r="M1" s="67"/>
      <c r="N1" s="67"/>
      <c r="O1" s="67"/>
      <c r="P1" s="67"/>
      <c r="Q1" s="112" t="s">
        <v>51</v>
      </c>
      <c r="R1" s="112"/>
      <c r="S1" s="112"/>
      <c r="T1" s="112"/>
      <c r="U1" s="112"/>
      <c r="V1" s="112"/>
      <c r="W1" s="112"/>
      <c r="X1" s="112"/>
      <c r="Y1" s="67"/>
    </row>
    <row r="2" spans="1:33" ht="19.5" customHeight="1" x14ac:dyDescent="0.25">
      <c r="A2" s="26"/>
      <c r="B2" s="113" t="s">
        <v>42</v>
      </c>
      <c r="C2" s="113"/>
      <c r="D2" s="113"/>
      <c r="E2" s="113"/>
      <c r="F2" s="113"/>
      <c r="G2" s="113"/>
      <c r="H2" s="113"/>
      <c r="I2" s="69"/>
      <c r="J2" s="67"/>
      <c r="K2" s="67"/>
      <c r="L2" s="67"/>
      <c r="M2" s="67"/>
      <c r="N2" s="67"/>
      <c r="O2" s="67"/>
      <c r="P2" s="67"/>
      <c r="Q2" s="114" t="s">
        <v>50</v>
      </c>
      <c r="R2" s="114"/>
      <c r="S2" s="114"/>
      <c r="T2" s="114"/>
      <c r="U2" s="114"/>
      <c r="V2" s="114"/>
      <c r="W2" s="114"/>
      <c r="X2" s="114"/>
      <c r="Y2" s="114"/>
    </row>
    <row r="3" spans="1:33" ht="15" customHeight="1" x14ac:dyDescent="0.25">
      <c r="A3" s="26"/>
      <c r="B3" s="84"/>
      <c r="C3" s="84"/>
      <c r="D3" s="84"/>
      <c r="E3" s="84"/>
      <c r="F3" s="84"/>
      <c r="G3" s="84"/>
      <c r="H3" s="84"/>
      <c r="I3" s="84"/>
      <c r="J3" s="67"/>
      <c r="K3" s="67"/>
      <c r="L3" s="67"/>
      <c r="M3" s="67"/>
      <c r="N3" s="67"/>
      <c r="O3" s="67"/>
      <c r="P3" s="67"/>
      <c r="Q3" s="67"/>
      <c r="R3" s="85"/>
      <c r="S3" s="85"/>
      <c r="T3" s="85"/>
      <c r="U3" s="85"/>
      <c r="V3" s="85"/>
      <c r="W3" s="85"/>
      <c r="X3" s="85"/>
      <c r="Y3" s="85"/>
    </row>
    <row r="4" spans="1:33" ht="19.5" customHeight="1" x14ac:dyDescent="0.35">
      <c r="A4" s="1"/>
      <c r="B4" s="110" t="s">
        <v>52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B4" s="5"/>
      <c r="AC4" s="5"/>
    </row>
    <row r="5" spans="1:33" ht="19.5" customHeight="1" x14ac:dyDescent="0.35">
      <c r="A5" s="1"/>
      <c r="B5" s="88"/>
      <c r="C5" s="88"/>
      <c r="D5" s="88"/>
      <c r="E5" s="88"/>
      <c r="F5" s="93"/>
      <c r="G5" s="93"/>
      <c r="H5" s="110" t="s">
        <v>53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88"/>
      <c r="T5" s="88"/>
      <c r="U5" s="88"/>
      <c r="V5" s="88"/>
      <c r="W5" s="88"/>
      <c r="X5" s="88"/>
      <c r="Y5" s="88"/>
      <c r="AB5" s="5"/>
      <c r="AC5" s="5"/>
    </row>
    <row r="6" spans="1:33" ht="15" customHeight="1" x14ac:dyDescent="0.25">
      <c r="D6" s="5"/>
      <c r="E6" s="5"/>
      <c r="F6" s="5"/>
      <c r="G6" s="5"/>
      <c r="H6" s="5"/>
      <c r="I6" s="5"/>
      <c r="J6" s="5"/>
      <c r="K6" s="5"/>
      <c r="L6" s="5"/>
      <c r="M6" s="70"/>
      <c r="N6" s="5"/>
      <c r="O6" s="5"/>
      <c r="P6" s="5"/>
      <c r="Q6" s="5"/>
      <c r="R6" s="5"/>
      <c r="S6" s="5"/>
      <c r="T6" s="5"/>
      <c r="U6" s="70"/>
      <c r="V6" s="90" t="s">
        <v>55</v>
      </c>
      <c r="W6" s="91"/>
      <c r="X6" s="90"/>
      <c r="AB6" s="5" t="s">
        <v>22</v>
      </c>
      <c r="AC6" s="5">
        <v>22</v>
      </c>
    </row>
    <row r="7" spans="1:33" ht="36" customHeight="1" x14ac:dyDescent="0.25">
      <c r="A7" s="106" t="s">
        <v>20</v>
      </c>
      <c r="B7" s="106" t="s">
        <v>0</v>
      </c>
      <c r="C7" s="106" t="s">
        <v>1</v>
      </c>
      <c r="D7" s="106" t="s">
        <v>2</v>
      </c>
      <c r="E7" s="102" t="s">
        <v>29</v>
      </c>
      <c r="F7" s="108"/>
      <c r="G7" s="102" t="s">
        <v>3</v>
      </c>
      <c r="H7" s="103"/>
      <c r="I7" s="103"/>
      <c r="J7" s="103"/>
      <c r="K7" s="103"/>
      <c r="L7" s="103"/>
      <c r="M7" s="103"/>
      <c r="N7" s="103"/>
      <c r="O7" s="103"/>
      <c r="P7" s="103"/>
      <c r="Q7" s="108"/>
      <c r="R7" s="102" t="s">
        <v>4</v>
      </c>
      <c r="S7" s="103"/>
      <c r="T7" s="103"/>
      <c r="U7" s="103"/>
      <c r="V7" s="103"/>
      <c r="W7" s="82"/>
      <c r="X7" s="65"/>
      <c r="Y7" s="29" t="s">
        <v>23</v>
      </c>
      <c r="Z7" s="83"/>
      <c r="AB7" s="25"/>
      <c r="AC7" s="25"/>
    </row>
    <row r="8" spans="1:33" ht="52.5" x14ac:dyDescent="0.25">
      <c r="A8" s="107"/>
      <c r="B8" s="107"/>
      <c r="C8" s="107"/>
      <c r="D8" s="107"/>
      <c r="E8" s="27" t="s">
        <v>14</v>
      </c>
      <c r="F8" s="27" t="s">
        <v>15</v>
      </c>
      <c r="G8" s="29" t="s">
        <v>30</v>
      </c>
      <c r="H8" s="29" t="s">
        <v>2</v>
      </c>
      <c r="I8" s="4" t="s">
        <v>38</v>
      </c>
      <c r="J8" s="29" t="s">
        <v>45</v>
      </c>
      <c r="K8" s="29" t="s">
        <v>36</v>
      </c>
      <c r="L8" s="29" t="s">
        <v>33</v>
      </c>
      <c r="M8" s="28" t="s">
        <v>34</v>
      </c>
      <c r="N8" s="29" t="s">
        <v>21</v>
      </c>
      <c r="O8" s="29" t="s">
        <v>57</v>
      </c>
      <c r="P8" s="29" t="s">
        <v>37</v>
      </c>
      <c r="Q8" s="29" t="s">
        <v>46</v>
      </c>
      <c r="R8" s="29" t="s">
        <v>5</v>
      </c>
      <c r="S8" s="29" t="s">
        <v>6</v>
      </c>
      <c r="T8" s="81" t="s">
        <v>48</v>
      </c>
      <c r="U8" s="63" t="s">
        <v>54</v>
      </c>
      <c r="V8" s="63" t="s">
        <v>56</v>
      </c>
      <c r="W8" s="29" t="s">
        <v>47</v>
      </c>
      <c r="X8" s="28" t="s">
        <v>28</v>
      </c>
      <c r="Y8" s="86" t="s">
        <v>16</v>
      </c>
      <c r="Z8" s="86" t="s">
        <v>17</v>
      </c>
      <c r="AA8" s="30"/>
      <c r="AB8" s="11"/>
      <c r="AC8" s="12"/>
      <c r="AD8" s="12"/>
      <c r="AE8" s="13"/>
    </row>
    <row r="9" spans="1:33" ht="39.75" customHeight="1" x14ac:dyDescent="0.25">
      <c r="A9" s="2">
        <v>1</v>
      </c>
      <c r="B9" s="7" t="s">
        <v>11</v>
      </c>
      <c r="C9" s="61" t="s">
        <v>12</v>
      </c>
      <c r="D9" s="33">
        <v>11997</v>
      </c>
      <c r="E9" s="3"/>
      <c r="F9" s="33">
        <v>0</v>
      </c>
      <c r="G9" s="40">
        <v>22</v>
      </c>
      <c r="H9" s="32">
        <f>ROUND(D9/AC6*G9,2)</f>
        <v>11997</v>
      </c>
      <c r="I9" s="32"/>
      <c r="J9" s="32"/>
      <c r="K9" s="32"/>
      <c r="L9" s="32"/>
      <c r="M9" s="41"/>
      <c r="N9" s="41"/>
      <c r="O9" s="32">
        <f>80.89*2</f>
        <v>161.78</v>
      </c>
      <c r="P9" s="32">
        <v>2181.27</v>
      </c>
      <c r="Q9" s="33">
        <f>SUM(H9:P9)</f>
        <v>14340.050000000001</v>
      </c>
      <c r="R9" s="32">
        <f>ROUND(Q9*0.18,2)</f>
        <v>2581.21</v>
      </c>
      <c r="S9" s="32">
        <f>ROUND(Q9*0.015,2)</f>
        <v>215.1</v>
      </c>
      <c r="T9" s="32"/>
      <c r="U9" s="41"/>
      <c r="V9" s="32">
        <f>5706.75+5836.99</f>
        <v>11543.74</v>
      </c>
      <c r="W9" s="32">
        <f>SUM(R9:V9)</f>
        <v>14340.05</v>
      </c>
      <c r="X9" s="41">
        <f>(F9+Q9)-W9</f>
        <v>0</v>
      </c>
      <c r="Y9" s="33">
        <f>ROUND(Q9*0.22,2)</f>
        <v>3154.81</v>
      </c>
      <c r="Z9" s="46"/>
      <c r="AB9" s="14"/>
      <c r="AC9" s="53"/>
      <c r="AD9" s="53"/>
      <c r="AE9" s="53"/>
    </row>
    <row r="10" spans="1:33" ht="39.75" customHeight="1" x14ac:dyDescent="0.25">
      <c r="A10" s="17">
        <v>2</v>
      </c>
      <c r="B10" s="64"/>
      <c r="C10" s="61"/>
      <c r="D10" s="35"/>
      <c r="E10" s="18"/>
      <c r="F10" s="35"/>
      <c r="G10" s="42"/>
      <c r="H10" s="32"/>
      <c r="I10" s="34"/>
      <c r="J10" s="34"/>
      <c r="K10" s="34"/>
      <c r="L10" s="34"/>
      <c r="M10" s="43"/>
      <c r="N10" s="43"/>
      <c r="O10" s="34"/>
      <c r="P10" s="34"/>
      <c r="Q10" s="33"/>
      <c r="R10" s="32"/>
      <c r="S10" s="32"/>
      <c r="T10" s="34"/>
      <c r="U10" s="43"/>
      <c r="V10" s="32"/>
      <c r="W10" s="32"/>
      <c r="X10" s="41"/>
      <c r="Y10" s="33"/>
      <c r="Z10" s="49"/>
      <c r="AB10" s="14"/>
      <c r="AC10" s="53"/>
      <c r="AD10" s="53"/>
      <c r="AE10" s="53"/>
    </row>
    <row r="11" spans="1:33" ht="39.75" customHeight="1" x14ac:dyDescent="0.25">
      <c r="A11" s="17">
        <v>3</v>
      </c>
      <c r="B11" s="21"/>
      <c r="C11" s="62"/>
      <c r="D11" s="35"/>
      <c r="E11" s="18"/>
      <c r="F11" s="35"/>
      <c r="G11" s="42"/>
      <c r="H11" s="32"/>
      <c r="I11" s="34"/>
      <c r="J11" s="34"/>
      <c r="K11" s="34"/>
      <c r="L11" s="34"/>
      <c r="M11" s="43"/>
      <c r="N11" s="43"/>
      <c r="O11" s="34"/>
      <c r="P11" s="34"/>
      <c r="Q11" s="33"/>
      <c r="R11" s="32"/>
      <c r="S11" s="32"/>
      <c r="T11" s="34"/>
      <c r="U11" s="34"/>
      <c r="V11" s="41"/>
      <c r="W11" s="32"/>
      <c r="X11" s="41"/>
      <c r="Y11" s="35"/>
      <c r="Z11" s="49"/>
      <c r="AB11" s="14"/>
      <c r="AC11" s="54"/>
      <c r="AD11" s="54"/>
      <c r="AE11" s="55"/>
      <c r="AG11" s="71"/>
    </row>
    <row r="12" spans="1:33" ht="39.75" customHeight="1" x14ac:dyDescent="0.25">
      <c r="A12" s="2">
        <v>4</v>
      </c>
      <c r="B12" s="7"/>
      <c r="C12" s="62"/>
      <c r="D12" s="35"/>
      <c r="E12" s="3"/>
      <c r="F12" s="33"/>
      <c r="G12" s="40"/>
      <c r="H12" s="32"/>
      <c r="I12" s="34"/>
      <c r="J12" s="32"/>
      <c r="K12" s="32"/>
      <c r="L12" s="32"/>
      <c r="M12" s="41"/>
      <c r="N12" s="41"/>
      <c r="O12" s="32"/>
      <c r="P12" s="32"/>
      <c r="Q12" s="33"/>
      <c r="R12" s="32"/>
      <c r="S12" s="32"/>
      <c r="T12" s="32"/>
      <c r="U12" s="32"/>
      <c r="V12" s="41"/>
      <c r="W12" s="32"/>
      <c r="X12" s="41"/>
      <c r="Y12" s="35"/>
      <c r="Z12" s="46"/>
      <c r="AB12" s="19"/>
      <c r="AC12" s="56"/>
      <c r="AD12" s="56"/>
      <c r="AE12" s="57"/>
      <c r="AG12" s="71"/>
    </row>
    <row r="13" spans="1:33" ht="39.75" customHeight="1" x14ac:dyDescent="0.25">
      <c r="A13" s="20">
        <v>5</v>
      </c>
      <c r="B13" s="7"/>
      <c r="C13" s="60"/>
      <c r="D13" s="35"/>
      <c r="E13" s="22"/>
      <c r="F13" s="37"/>
      <c r="G13" s="42"/>
      <c r="H13" s="32"/>
      <c r="I13" s="43"/>
      <c r="J13" s="36"/>
      <c r="K13" s="36"/>
      <c r="L13" s="36"/>
      <c r="M13" s="36"/>
      <c r="N13" s="36"/>
      <c r="O13" s="36"/>
      <c r="P13" s="36"/>
      <c r="Q13" s="33"/>
      <c r="R13" s="32"/>
      <c r="S13" s="32"/>
      <c r="T13" s="87"/>
      <c r="U13" s="36"/>
      <c r="V13" s="41"/>
      <c r="W13" s="32"/>
      <c r="X13" s="41"/>
      <c r="Y13" s="33"/>
      <c r="Z13" s="50"/>
      <c r="AB13" s="15"/>
      <c r="AC13" s="54"/>
      <c r="AD13" s="54"/>
      <c r="AE13" s="55"/>
      <c r="AG13" s="71"/>
    </row>
    <row r="14" spans="1:33" ht="39.75" customHeight="1" x14ac:dyDescent="0.25">
      <c r="A14" s="2">
        <v>6</v>
      </c>
      <c r="B14" s="39"/>
      <c r="C14" s="62"/>
      <c r="D14" s="33"/>
      <c r="E14" s="3"/>
      <c r="F14" s="33"/>
      <c r="G14" s="40"/>
      <c r="H14" s="32"/>
      <c r="I14" s="43"/>
      <c r="J14" s="32"/>
      <c r="K14" s="32"/>
      <c r="L14" s="32"/>
      <c r="M14" s="41"/>
      <c r="N14" s="41"/>
      <c r="O14" s="32"/>
      <c r="P14" s="32"/>
      <c r="Q14" s="33"/>
      <c r="R14" s="32"/>
      <c r="S14" s="32"/>
      <c r="T14" s="32"/>
      <c r="U14" s="32"/>
      <c r="V14" s="41"/>
      <c r="W14" s="32"/>
      <c r="X14" s="41"/>
      <c r="Y14" s="37"/>
      <c r="Z14" s="46"/>
      <c r="AB14" s="16"/>
      <c r="AC14" s="54"/>
      <c r="AD14" s="54"/>
      <c r="AE14" s="55"/>
    </row>
    <row r="15" spans="1:33" ht="39.75" hidden="1" customHeight="1" x14ac:dyDescent="0.25">
      <c r="A15" s="2">
        <v>7</v>
      </c>
      <c r="B15" s="39"/>
      <c r="C15" s="62"/>
      <c r="D15" s="33"/>
      <c r="E15" s="3"/>
      <c r="F15" s="33"/>
      <c r="G15" s="42"/>
      <c r="H15" s="32"/>
      <c r="I15" s="43"/>
      <c r="J15" s="32"/>
      <c r="K15" s="32"/>
      <c r="L15" s="32"/>
      <c r="M15" s="41"/>
      <c r="N15" s="32"/>
      <c r="O15" s="32"/>
      <c r="P15" s="32"/>
      <c r="Q15" s="33">
        <f>SUM(H15:P15)</f>
        <v>0</v>
      </c>
      <c r="R15" s="32">
        <f t="shared" ref="R11:R16" si="0">ROUND(Q15*0.18,2)</f>
        <v>0</v>
      </c>
      <c r="S15" s="32">
        <f t="shared" ref="S10:S16" si="1">ROUND(Q15*0.015,2)</f>
        <v>0</v>
      </c>
      <c r="T15" s="32"/>
      <c r="U15" s="41"/>
      <c r="V15" s="32"/>
      <c r="W15" s="32">
        <f t="shared" ref="W10:W15" si="2">SUM(R15:V15)</f>
        <v>0</v>
      </c>
      <c r="X15" s="41">
        <f t="shared" ref="X10:X15" si="3">(F15+Q15)-W15</f>
        <v>0</v>
      </c>
      <c r="Y15" s="33">
        <f t="shared" ref="Y11:Y16" si="4">ROUND(Q15*0.0841,2)</f>
        <v>0</v>
      </c>
      <c r="Z15" s="46"/>
      <c r="AC15" s="58"/>
      <c r="AD15" s="58"/>
      <c r="AE15" s="71"/>
    </row>
    <row r="16" spans="1:33" ht="39.75" hidden="1" customHeight="1" x14ac:dyDescent="0.3">
      <c r="A16" s="2">
        <v>8</v>
      </c>
      <c r="B16" s="8"/>
      <c r="C16" s="44"/>
      <c r="D16" s="33"/>
      <c r="E16" s="3"/>
      <c r="F16" s="33">
        <v>0</v>
      </c>
      <c r="G16" s="40">
        <v>0</v>
      </c>
      <c r="H16" s="32"/>
      <c r="I16" s="43"/>
      <c r="J16" s="33"/>
      <c r="K16" s="33"/>
      <c r="L16" s="33"/>
      <c r="M16" s="38"/>
      <c r="N16" s="33"/>
      <c r="O16" s="33"/>
      <c r="P16" s="33"/>
      <c r="Q16" s="33">
        <f t="shared" ref="Q16" si="5">SUM(H16:O16)</f>
        <v>0</v>
      </c>
      <c r="R16" s="32">
        <f t="shared" si="0"/>
        <v>0</v>
      </c>
      <c r="S16" s="32">
        <f t="shared" si="1"/>
        <v>0</v>
      </c>
      <c r="T16" s="32"/>
      <c r="U16" s="41"/>
      <c r="V16" s="32">
        <f t="shared" ref="V16" si="6">SUM(R16:U16)</f>
        <v>0</v>
      </c>
      <c r="W16" s="32"/>
      <c r="X16" s="41"/>
      <c r="Y16" s="33">
        <f t="shared" si="4"/>
        <v>0</v>
      </c>
      <c r="Z16" s="51"/>
      <c r="AA16" s="31"/>
      <c r="AB16" s="23"/>
      <c r="AC16" s="58"/>
      <c r="AD16" s="58"/>
      <c r="AE16" s="71"/>
    </row>
    <row r="17" spans="1:31" ht="33" customHeight="1" x14ac:dyDescent="0.3">
      <c r="A17" s="2"/>
      <c r="B17" s="47" t="s">
        <v>9</v>
      </c>
      <c r="C17" s="48"/>
      <c r="D17" s="48"/>
      <c r="E17" s="48"/>
      <c r="F17" s="33">
        <f>SUM(F9:F16)</f>
        <v>0</v>
      </c>
      <c r="G17" s="48"/>
      <c r="H17" s="32">
        <f>SUM(H9:H16)</f>
        <v>11997</v>
      </c>
      <c r="I17" s="32">
        <f t="shared" ref="I17:P17" si="7">SUM(I9:I16)</f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161.78</v>
      </c>
      <c r="P17" s="32">
        <f t="shared" si="7"/>
        <v>2181.27</v>
      </c>
      <c r="Q17" s="32">
        <f>SUM(Q9:Q16)</f>
        <v>14340.050000000001</v>
      </c>
      <c r="R17" s="32">
        <f>SUM(R9:R16)</f>
        <v>2581.21</v>
      </c>
      <c r="S17" s="32">
        <f>SUM(S9:S16)</f>
        <v>215.1</v>
      </c>
      <c r="T17" s="32">
        <f>SUM(T9:T14)</f>
        <v>0</v>
      </c>
      <c r="U17" s="32">
        <f t="shared" ref="U17:Z17" si="8">SUM(U9:U16)</f>
        <v>0</v>
      </c>
      <c r="V17" s="32">
        <f t="shared" si="8"/>
        <v>11543.74</v>
      </c>
      <c r="W17" s="32">
        <f t="shared" si="8"/>
        <v>14340.05</v>
      </c>
      <c r="X17" s="41">
        <f t="shared" si="8"/>
        <v>0</v>
      </c>
      <c r="Y17" s="32">
        <f t="shared" si="8"/>
        <v>3154.81</v>
      </c>
      <c r="Z17" s="52">
        <f t="shared" si="8"/>
        <v>0</v>
      </c>
      <c r="AA17" s="9"/>
      <c r="AB17" s="23"/>
      <c r="AC17" s="58"/>
      <c r="AD17" s="58"/>
      <c r="AE17" s="71"/>
    </row>
    <row r="18" spans="1:31" ht="15.75" x14ac:dyDescent="0.25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70"/>
      <c r="N18" s="5"/>
      <c r="O18" s="5"/>
      <c r="P18" s="5"/>
      <c r="Q18" s="5"/>
      <c r="R18" s="5"/>
      <c r="S18" s="5"/>
      <c r="T18" s="5"/>
      <c r="U18" s="70"/>
      <c r="V18" s="5"/>
      <c r="W18" s="5"/>
      <c r="X18" s="70"/>
      <c r="Y18" s="5"/>
      <c r="AB18" s="24"/>
      <c r="AC18" s="59"/>
      <c r="AD18" s="59"/>
    </row>
    <row r="19" spans="1:31" x14ac:dyDescent="0.25">
      <c r="B19" s="94" t="s">
        <v>49</v>
      </c>
      <c r="C19" s="6" t="s">
        <v>8</v>
      </c>
      <c r="D19" s="72"/>
      <c r="E19" s="72"/>
      <c r="F19" s="5"/>
      <c r="G19" s="89" t="s">
        <v>10</v>
      </c>
      <c r="H19" s="5"/>
      <c r="I19" s="5"/>
      <c r="R19" s="45"/>
      <c r="S19" s="5"/>
      <c r="T19" s="5"/>
      <c r="U19" s="70"/>
      <c r="V19" s="5"/>
      <c r="W19" s="5"/>
      <c r="X19" s="70"/>
      <c r="Y19" s="5"/>
      <c r="AC19" s="71"/>
      <c r="AD19" s="71"/>
    </row>
    <row r="20" spans="1:31" x14ac:dyDescent="0.25">
      <c r="B20" s="6"/>
      <c r="C20" s="5"/>
      <c r="D20" s="5"/>
      <c r="E20" s="5"/>
      <c r="F20" s="5"/>
      <c r="G20" s="5"/>
      <c r="H20" s="5"/>
      <c r="I20" s="5"/>
      <c r="R20" s="5"/>
      <c r="S20" s="5"/>
      <c r="T20" s="5"/>
      <c r="U20" s="70"/>
      <c r="V20" s="5"/>
      <c r="W20" s="5"/>
      <c r="X20" s="70"/>
      <c r="Y20" s="5"/>
      <c r="AC20" s="71"/>
      <c r="AD20" s="71"/>
    </row>
    <row r="21" spans="1:31" x14ac:dyDescent="0.25">
      <c r="B21" s="6"/>
      <c r="AC21" s="71"/>
      <c r="AD21" s="71"/>
    </row>
    <row r="22" spans="1:31" hidden="1" x14ac:dyDescent="0.25">
      <c r="C22" s="104" t="s">
        <v>25</v>
      </c>
      <c r="D22" s="104"/>
      <c r="F22" s="68">
        <v>1135</v>
      </c>
      <c r="H22" s="68">
        <v>3180</v>
      </c>
      <c r="J22" s="5" t="s">
        <v>32</v>
      </c>
      <c r="K22" s="5"/>
      <c r="L22" s="5"/>
      <c r="M22" s="70"/>
      <c r="N22" s="5"/>
      <c r="O22" s="5"/>
      <c r="P22" s="5"/>
      <c r="Q22" s="5"/>
    </row>
    <row r="23" spans="1:31" hidden="1" x14ac:dyDescent="0.25">
      <c r="C23" s="105" t="s">
        <v>26</v>
      </c>
      <c r="D23" s="105"/>
      <c r="F23" s="68">
        <v>2270</v>
      </c>
      <c r="H23" s="68">
        <v>6360</v>
      </c>
      <c r="J23" s="5" t="s">
        <v>35</v>
      </c>
      <c r="K23" s="5"/>
      <c r="L23" s="5"/>
      <c r="M23" s="70"/>
      <c r="N23" s="5"/>
      <c r="O23" s="5"/>
      <c r="P23" s="5"/>
      <c r="Q23" s="5"/>
    </row>
    <row r="33" spans="17:17" x14ac:dyDescent="0.25">
      <c r="Q33" s="10"/>
    </row>
  </sheetData>
  <mergeCells count="15">
    <mergeCell ref="G7:Q7"/>
    <mergeCell ref="R7:V7"/>
    <mergeCell ref="C22:D22"/>
    <mergeCell ref="C23:D23"/>
    <mergeCell ref="B1:H1"/>
    <mergeCell ref="B2:H2"/>
    <mergeCell ref="B4:Y4"/>
    <mergeCell ref="Q1:X1"/>
    <mergeCell ref="H5:R5"/>
    <mergeCell ref="Q2:Y2"/>
    <mergeCell ref="A7:A8"/>
    <mergeCell ref="B7:B8"/>
    <mergeCell ref="C7:C8"/>
    <mergeCell ref="D7:D8"/>
    <mergeCell ref="E7:F7"/>
  </mergeCells>
  <pageMargins left="0" right="0" top="1.1811023622047245" bottom="0" header="0.31496062992125984" footer="0.31496062992125984"/>
  <pageSetup paperSize="9" scale="78" orientation="landscape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activeCell="AB7" sqref="AB7:AF18"/>
    </sheetView>
  </sheetViews>
  <sheetFormatPr defaultRowHeight="15" x14ac:dyDescent="0.25"/>
  <cols>
    <col min="1" max="1" width="3.140625" style="68" customWidth="1"/>
    <col min="2" max="2" width="13.7109375" style="68" customWidth="1"/>
    <col min="3" max="3" width="10" style="68" customWidth="1"/>
    <col min="4" max="4" width="9.140625" style="68"/>
    <col min="5" max="5" width="4.42578125" style="68" customWidth="1"/>
    <col min="6" max="6" width="7.42578125" style="68" customWidth="1"/>
    <col min="7" max="7" width="5.7109375" style="68" customWidth="1"/>
    <col min="8" max="8" width="8.7109375" style="68" customWidth="1"/>
    <col min="9" max="9" width="7.5703125" style="68" customWidth="1"/>
    <col min="10" max="10" width="8" style="68" customWidth="1"/>
    <col min="11" max="11" width="7.7109375" style="68" hidden="1" customWidth="1"/>
    <col min="12" max="12" width="8.42578125" style="68" hidden="1" customWidth="1"/>
    <col min="13" max="13" width="8.5703125" style="73" hidden="1" customWidth="1"/>
    <col min="14" max="14" width="7.7109375" style="68" customWidth="1"/>
    <col min="15" max="17" width="9.140625" style="68" customWidth="1"/>
    <col min="18" max="18" width="8.85546875" style="68" customWidth="1"/>
    <col min="19" max="20" width="8.5703125" style="68" customWidth="1"/>
    <col min="21" max="21" width="9.140625" style="73" customWidth="1"/>
    <col min="22" max="22" width="8.5703125" style="68" customWidth="1"/>
    <col min="23" max="23" width="9.140625" style="68" customWidth="1"/>
    <col min="24" max="24" width="8.140625" style="73" customWidth="1"/>
    <col min="25" max="25" width="9" style="68" customWidth="1"/>
    <col min="26" max="26" width="0" style="68" hidden="1" customWidth="1"/>
    <col min="27" max="27" width="9.140625" style="68"/>
    <col min="28" max="28" width="12.5703125" style="68" customWidth="1"/>
    <col min="29" max="29" width="10.5703125" style="68" customWidth="1"/>
    <col min="30" max="30" width="11" style="68" customWidth="1"/>
    <col min="31" max="16384" width="9.140625" style="68"/>
  </cols>
  <sheetData>
    <row r="1" spans="1:33" ht="35.25" customHeight="1" x14ac:dyDescent="0.25">
      <c r="A1" s="26"/>
      <c r="B1" s="111" t="s">
        <v>39</v>
      </c>
      <c r="C1" s="111"/>
      <c r="D1" s="111"/>
      <c r="E1" s="111"/>
      <c r="F1" s="111"/>
      <c r="G1" s="111"/>
      <c r="H1" s="111"/>
      <c r="I1" s="66"/>
      <c r="J1" s="67"/>
      <c r="K1" s="67"/>
      <c r="L1" s="67"/>
      <c r="M1" s="67"/>
      <c r="N1" s="67"/>
      <c r="O1" s="67"/>
      <c r="P1" s="67"/>
      <c r="Q1" s="67"/>
      <c r="R1" s="112" t="s">
        <v>41</v>
      </c>
      <c r="S1" s="112"/>
      <c r="T1" s="112"/>
      <c r="U1" s="112"/>
      <c r="V1" s="112"/>
      <c r="W1" s="112"/>
      <c r="X1" s="112"/>
      <c r="Y1" s="67"/>
    </row>
    <row r="2" spans="1:33" ht="24.75" customHeight="1" x14ac:dyDescent="0.25">
      <c r="A2" s="26"/>
      <c r="B2" s="113" t="s">
        <v>42</v>
      </c>
      <c r="C2" s="113"/>
      <c r="D2" s="113"/>
      <c r="E2" s="113"/>
      <c r="F2" s="113"/>
      <c r="G2" s="113"/>
      <c r="H2" s="113"/>
      <c r="I2" s="69"/>
      <c r="J2" s="67"/>
      <c r="K2" s="67"/>
      <c r="L2" s="67"/>
      <c r="M2" s="67"/>
      <c r="N2" s="67"/>
      <c r="O2" s="67"/>
      <c r="P2" s="67"/>
      <c r="Q2" s="67"/>
      <c r="R2" s="114" t="s">
        <v>40</v>
      </c>
      <c r="S2" s="114"/>
      <c r="T2" s="114"/>
      <c r="U2" s="114"/>
      <c r="V2" s="114"/>
      <c r="W2" s="114"/>
      <c r="X2" s="114"/>
      <c r="Y2" s="114"/>
    </row>
    <row r="3" spans="1:33" ht="15.75" customHeight="1" x14ac:dyDescent="0.25">
      <c r="A3" s="26"/>
      <c r="B3" s="78"/>
      <c r="C3" s="78"/>
      <c r="D3" s="78"/>
      <c r="E3" s="78"/>
      <c r="F3" s="78"/>
      <c r="G3" s="78"/>
      <c r="H3" s="78"/>
      <c r="I3" s="78"/>
      <c r="J3" s="67"/>
      <c r="K3" s="67"/>
      <c r="L3" s="67"/>
      <c r="M3" s="67"/>
      <c r="N3" s="67"/>
      <c r="O3" s="67"/>
      <c r="P3" s="67"/>
      <c r="Q3" s="67"/>
      <c r="R3" s="77"/>
      <c r="S3" s="77"/>
      <c r="T3" s="80"/>
      <c r="U3" s="77"/>
      <c r="V3" s="77"/>
      <c r="W3" s="77"/>
      <c r="X3" s="77"/>
      <c r="Y3" s="77"/>
    </row>
    <row r="4" spans="1:33" ht="19.5" customHeight="1" x14ac:dyDescent="0.35">
      <c r="A4" s="1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B4" s="5" t="s">
        <v>22</v>
      </c>
      <c r="AC4" s="5">
        <v>20</v>
      </c>
    </row>
    <row r="5" spans="1:33" ht="15" customHeight="1" x14ac:dyDescent="0.25">
      <c r="D5" s="5"/>
      <c r="E5" s="5"/>
      <c r="F5" s="5"/>
      <c r="G5" s="5"/>
      <c r="H5" s="5"/>
      <c r="I5" s="5"/>
      <c r="J5" s="5"/>
      <c r="K5" s="5"/>
      <c r="L5" s="5"/>
      <c r="M5" s="70"/>
      <c r="N5" s="5"/>
      <c r="O5" s="5"/>
      <c r="P5" s="5"/>
      <c r="Q5" s="5"/>
      <c r="R5" s="5"/>
      <c r="S5" s="5"/>
      <c r="T5" s="5"/>
      <c r="U5" s="70"/>
      <c r="V5" s="5"/>
      <c r="W5" s="5"/>
      <c r="X5" s="70"/>
      <c r="Y5" s="5"/>
      <c r="AB5" s="5" t="s">
        <v>22</v>
      </c>
      <c r="AC5" s="5">
        <v>20</v>
      </c>
    </row>
    <row r="6" spans="1:33" ht="36" customHeight="1" x14ac:dyDescent="0.25">
      <c r="A6" s="106" t="s">
        <v>20</v>
      </c>
      <c r="B6" s="106" t="s">
        <v>0</v>
      </c>
      <c r="C6" s="106" t="s">
        <v>1</v>
      </c>
      <c r="D6" s="106" t="s">
        <v>2</v>
      </c>
      <c r="E6" s="102" t="s">
        <v>29</v>
      </c>
      <c r="F6" s="108"/>
      <c r="G6" s="102" t="s">
        <v>3</v>
      </c>
      <c r="H6" s="103"/>
      <c r="I6" s="103"/>
      <c r="J6" s="103"/>
      <c r="K6" s="103"/>
      <c r="L6" s="103"/>
      <c r="M6" s="103"/>
      <c r="N6" s="103"/>
      <c r="O6" s="103"/>
      <c r="P6" s="103"/>
      <c r="Q6" s="108"/>
      <c r="R6" s="102" t="s">
        <v>4</v>
      </c>
      <c r="S6" s="103"/>
      <c r="T6" s="103"/>
      <c r="U6" s="103"/>
      <c r="V6" s="103"/>
      <c r="W6" s="76"/>
      <c r="X6" s="65"/>
      <c r="Y6" s="29" t="s">
        <v>23</v>
      </c>
      <c r="Z6" s="75"/>
      <c r="AB6" s="25"/>
      <c r="AC6" s="25"/>
    </row>
    <row r="7" spans="1:33" ht="52.5" x14ac:dyDescent="0.25">
      <c r="A7" s="107"/>
      <c r="B7" s="107"/>
      <c r="C7" s="107"/>
      <c r="D7" s="107"/>
      <c r="E7" s="27" t="s">
        <v>14</v>
      </c>
      <c r="F7" s="27" t="s">
        <v>15</v>
      </c>
      <c r="G7" s="29" t="s">
        <v>30</v>
      </c>
      <c r="H7" s="29" t="s">
        <v>2</v>
      </c>
      <c r="I7" s="4" t="s">
        <v>38</v>
      </c>
      <c r="J7" s="29" t="s">
        <v>13</v>
      </c>
      <c r="K7" s="29" t="s">
        <v>36</v>
      </c>
      <c r="L7" s="29" t="s">
        <v>33</v>
      </c>
      <c r="M7" s="28" t="s">
        <v>34</v>
      </c>
      <c r="N7" s="29" t="s">
        <v>21</v>
      </c>
      <c r="O7" s="29" t="s">
        <v>24</v>
      </c>
      <c r="P7" s="29" t="s">
        <v>37</v>
      </c>
      <c r="Q7" s="29" t="s">
        <v>7</v>
      </c>
      <c r="R7" s="29" t="s">
        <v>5</v>
      </c>
      <c r="S7" s="29" t="s">
        <v>6</v>
      </c>
      <c r="T7" s="79" t="s">
        <v>44</v>
      </c>
      <c r="U7" s="63" t="s">
        <v>18</v>
      </c>
      <c r="V7" s="63" t="s">
        <v>27</v>
      </c>
      <c r="W7" s="29" t="s">
        <v>7</v>
      </c>
      <c r="X7" s="28" t="s">
        <v>28</v>
      </c>
      <c r="Y7" s="74" t="s">
        <v>16</v>
      </c>
      <c r="Z7" s="74" t="s">
        <v>17</v>
      </c>
      <c r="AA7" s="30"/>
      <c r="AB7" s="11"/>
      <c r="AC7" s="12"/>
      <c r="AD7" s="12"/>
      <c r="AE7" s="13"/>
    </row>
    <row r="8" spans="1:33" ht="39.75" customHeight="1" x14ac:dyDescent="0.25">
      <c r="A8" s="2">
        <v>1</v>
      </c>
      <c r="B8" s="7" t="s">
        <v>11</v>
      </c>
      <c r="C8" s="61" t="s">
        <v>12</v>
      </c>
      <c r="D8" s="33">
        <v>11997</v>
      </c>
      <c r="E8" s="3"/>
      <c r="F8" s="33">
        <v>0</v>
      </c>
      <c r="G8" s="40">
        <v>13</v>
      </c>
      <c r="H8" s="32">
        <f>(D8/AC5)*G8</f>
        <v>7798.05</v>
      </c>
      <c r="I8" s="32"/>
      <c r="J8" s="32"/>
      <c r="K8" s="32"/>
      <c r="L8" s="32"/>
      <c r="M8" s="41"/>
      <c r="N8" s="41"/>
      <c r="O8" s="32">
        <f>4201.74+7.12</f>
        <v>4208.8599999999997</v>
      </c>
      <c r="P8" s="32">
        <v>599.85</v>
      </c>
      <c r="Q8" s="33">
        <f>SUM(H8:P8)</f>
        <v>12606.76</v>
      </c>
      <c r="R8" s="32">
        <f>ROUND(Q8*0.18,2)</f>
        <v>2269.2199999999998</v>
      </c>
      <c r="S8" s="32">
        <f>ROUND(Q8*0.015,2)</f>
        <v>189.1</v>
      </c>
      <c r="T8" s="32"/>
      <c r="U8" s="41">
        <f>6623.65+144.63</f>
        <v>6768.28</v>
      </c>
      <c r="V8" s="32">
        <v>3380.16</v>
      </c>
      <c r="W8" s="32">
        <f>SUM(R8:V8)</f>
        <v>12606.759999999998</v>
      </c>
      <c r="X8" s="41">
        <f>(F8+Q8)-W8</f>
        <v>0</v>
      </c>
      <c r="Y8" s="33">
        <f>ROUND(Q8*0.22,2)</f>
        <v>2773.49</v>
      </c>
      <c r="Z8" s="46"/>
      <c r="AB8" s="14"/>
      <c r="AC8" s="53"/>
      <c r="AD8" s="53"/>
      <c r="AE8" s="53"/>
    </row>
    <row r="9" spans="1:33" ht="39.75" customHeight="1" x14ac:dyDescent="0.25">
      <c r="A9" s="17">
        <v>2</v>
      </c>
      <c r="B9" s="64"/>
      <c r="C9" s="61"/>
      <c r="D9" s="35"/>
      <c r="E9" s="18"/>
      <c r="F9" s="35"/>
      <c r="G9" s="42"/>
      <c r="H9" s="32"/>
      <c r="I9" s="34"/>
      <c r="J9" s="34"/>
      <c r="K9" s="34"/>
      <c r="L9" s="34"/>
      <c r="M9" s="43"/>
      <c r="N9" s="43"/>
      <c r="O9" s="34"/>
      <c r="P9" s="34"/>
      <c r="Q9" s="33"/>
      <c r="R9" s="32"/>
      <c r="S9" s="32"/>
      <c r="T9" s="34"/>
      <c r="U9" s="43"/>
      <c r="V9" s="32"/>
      <c r="W9" s="32"/>
      <c r="X9" s="41"/>
      <c r="Y9" s="33"/>
      <c r="Z9" s="49"/>
      <c r="AB9" s="14"/>
      <c r="AC9" s="53"/>
      <c r="AD9" s="53"/>
      <c r="AE9" s="53"/>
    </row>
    <row r="10" spans="1:33" ht="39.75" customHeight="1" x14ac:dyDescent="0.25">
      <c r="A10" s="17">
        <v>3</v>
      </c>
      <c r="B10" s="21"/>
      <c r="C10" s="62"/>
      <c r="D10" s="35"/>
      <c r="E10" s="18"/>
      <c r="F10" s="35"/>
      <c r="G10" s="42"/>
      <c r="H10" s="32"/>
      <c r="I10" s="34"/>
      <c r="J10" s="34"/>
      <c r="K10" s="34"/>
      <c r="L10" s="34"/>
      <c r="M10" s="43"/>
      <c r="N10" s="43"/>
      <c r="O10" s="34"/>
      <c r="P10" s="34"/>
      <c r="Q10" s="33"/>
      <c r="R10" s="32"/>
      <c r="S10" s="32"/>
      <c r="T10" s="34"/>
      <c r="U10" s="34"/>
      <c r="V10" s="41"/>
      <c r="W10" s="32"/>
      <c r="X10" s="41"/>
      <c r="Y10" s="35"/>
      <c r="Z10" s="49"/>
      <c r="AB10" s="14"/>
      <c r="AC10" s="54"/>
      <c r="AD10" s="54"/>
      <c r="AE10" s="55"/>
      <c r="AG10" s="71"/>
    </row>
    <row r="11" spans="1:33" ht="39.75" customHeight="1" x14ac:dyDescent="0.25">
      <c r="A11" s="2">
        <v>4</v>
      </c>
      <c r="B11" s="7"/>
      <c r="C11" s="62"/>
      <c r="D11" s="35"/>
      <c r="E11" s="3"/>
      <c r="F11" s="33"/>
      <c r="G11" s="40"/>
      <c r="H11" s="32"/>
      <c r="I11" s="34"/>
      <c r="J11" s="32"/>
      <c r="K11" s="32"/>
      <c r="L11" s="32"/>
      <c r="M11" s="41"/>
      <c r="N11" s="41"/>
      <c r="O11" s="32"/>
      <c r="P11" s="32"/>
      <c r="Q11" s="33"/>
      <c r="R11" s="32"/>
      <c r="S11" s="32"/>
      <c r="T11" s="32"/>
      <c r="U11" s="32"/>
      <c r="V11" s="41"/>
      <c r="W11" s="32"/>
      <c r="X11" s="41"/>
      <c r="Y11" s="35"/>
      <c r="Z11" s="46"/>
      <c r="AB11" s="19"/>
      <c r="AC11" s="56"/>
      <c r="AD11" s="56"/>
      <c r="AE11" s="57"/>
      <c r="AG11" s="71"/>
    </row>
    <row r="12" spans="1:33" ht="39.75" customHeight="1" x14ac:dyDescent="0.25">
      <c r="A12" s="20">
        <v>5</v>
      </c>
      <c r="B12" s="7"/>
      <c r="C12" s="60"/>
      <c r="D12" s="35"/>
      <c r="E12" s="22"/>
      <c r="F12" s="37"/>
      <c r="G12" s="42"/>
      <c r="H12" s="32"/>
      <c r="I12" s="43"/>
      <c r="J12" s="36"/>
      <c r="K12" s="36"/>
      <c r="L12" s="36"/>
      <c r="M12" s="36"/>
      <c r="N12" s="36"/>
      <c r="O12" s="36"/>
      <c r="P12" s="36"/>
      <c r="Q12" s="33"/>
      <c r="R12" s="32"/>
      <c r="S12" s="32"/>
      <c r="T12" s="87"/>
      <c r="U12" s="36"/>
      <c r="V12" s="41"/>
      <c r="W12" s="32"/>
      <c r="X12" s="41"/>
      <c r="Y12" s="33"/>
      <c r="Z12" s="50"/>
      <c r="AB12" s="15"/>
      <c r="AC12" s="54"/>
      <c r="AD12" s="54"/>
      <c r="AE12" s="55"/>
      <c r="AG12" s="71"/>
    </row>
    <row r="13" spans="1:33" ht="39.75" customHeight="1" x14ac:dyDescent="0.25">
      <c r="A13" s="2">
        <v>6</v>
      </c>
      <c r="B13" s="39"/>
      <c r="C13" s="62"/>
      <c r="D13" s="33"/>
      <c r="E13" s="3"/>
      <c r="F13" s="33"/>
      <c r="G13" s="40"/>
      <c r="H13" s="32"/>
      <c r="I13" s="43"/>
      <c r="J13" s="32"/>
      <c r="K13" s="32"/>
      <c r="L13" s="32"/>
      <c r="M13" s="41"/>
      <c r="N13" s="41"/>
      <c r="O13" s="32"/>
      <c r="P13" s="32"/>
      <c r="Q13" s="33"/>
      <c r="R13" s="32"/>
      <c r="S13" s="32"/>
      <c r="T13" s="32"/>
      <c r="U13" s="32"/>
      <c r="V13" s="41"/>
      <c r="W13" s="32"/>
      <c r="X13" s="41"/>
      <c r="Y13" s="37"/>
      <c r="Z13" s="46"/>
      <c r="AB13" s="16"/>
      <c r="AC13" s="54"/>
      <c r="AD13" s="54"/>
      <c r="AE13" s="55"/>
    </row>
    <row r="14" spans="1:33" ht="39.75" hidden="1" customHeight="1" x14ac:dyDescent="0.25">
      <c r="A14" s="2">
        <v>7</v>
      </c>
      <c r="B14" s="39"/>
      <c r="C14" s="62"/>
      <c r="D14" s="33"/>
      <c r="E14" s="3"/>
      <c r="F14" s="33"/>
      <c r="G14" s="42"/>
      <c r="H14" s="32"/>
      <c r="I14" s="43"/>
      <c r="J14" s="32"/>
      <c r="K14" s="32"/>
      <c r="L14" s="32"/>
      <c r="M14" s="41"/>
      <c r="N14" s="32"/>
      <c r="O14" s="32"/>
      <c r="P14" s="32"/>
      <c r="Q14" s="33">
        <f>SUM(H14:P14)</f>
        <v>0</v>
      </c>
      <c r="R14" s="32">
        <f t="shared" ref="R10:R15" si="0">ROUND(Q14*0.18,2)</f>
        <v>0</v>
      </c>
      <c r="S14" s="32">
        <f t="shared" ref="S9:S15" si="1">ROUND(Q14*0.015,2)</f>
        <v>0</v>
      </c>
      <c r="T14" s="32"/>
      <c r="U14" s="41"/>
      <c r="V14" s="32"/>
      <c r="W14" s="32">
        <f t="shared" ref="W9:W14" si="2">SUM(R14:V14)</f>
        <v>0</v>
      </c>
      <c r="X14" s="41">
        <f t="shared" ref="X9:X14" si="3">(F14+Q14)-W14</f>
        <v>0</v>
      </c>
      <c r="Y14" s="33">
        <f t="shared" ref="Y10:Y15" si="4">ROUND(Q14*0.0841,2)</f>
        <v>0</v>
      </c>
      <c r="Z14" s="46"/>
      <c r="AC14" s="58"/>
      <c r="AD14" s="58"/>
      <c r="AE14" s="71"/>
    </row>
    <row r="15" spans="1:33" ht="39.75" hidden="1" customHeight="1" x14ac:dyDescent="0.3">
      <c r="A15" s="2">
        <v>8</v>
      </c>
      <c r="B15" s="8"/>
      <c r="C15" s="44"/>
      <c r="D15" s="33"/>
      <c r="E15" s="3"/>
      <c r="F15" s="33">
        <v>0</v>
      </c>
      <c r="G15" s="40">
        <v>0</v>
      </c>
      <c r="H15" s="32"/>
      <c r="I15" s="43"/>
      <c r="J15" s="33"/>
      <c r="K15" s="33"/>
      <c r="L15" s="33"/>
      <c r="M15" s="38"/>
      <c r="N15" s="33"/>
      <c r="O15" s="33"/>
      <c r="P15" s="33"/>
      <c r="Q15" s="33">
        <f t="shared" ref="Q15" si="5">SUM(H15:O15)</f>
        <v>0</v>
      </c>
      <c r="R15" s="32">
        <f t="shared" si="0"/>
        <v>0</v>
      </c>
      <c r="S15" s="32">
        <f t="shared" si="1"/>
        <v>0</v>
      </c>
      <c r="T15" s="32"/>
      <c r="U15" s="41"/>
      <c r="V15" s="32">
        <f t="shared" ref="V15" si="6">SUM(R15:U15)</f>
        <v>0</v>
      </c>
      <c r="W15" s="32"/>
      <c r="X15" s="41"/>
      <c r="Y15" s="33">
        <f t="shared" si="4"/>
        <v>0</v>
      </c>
      <c r="Z15" s="51"/>
      <c r="AA15" s="31"/>
      <c r="AB15" s="23"/>
      <c r="AC15" s="58"/>
      <c r="AD15" s="58"/>
      <c r="AE15" s="71"/>
    </row>
    <row r="16" spans="1:33" ht="33" customHeight="1" x14ac:dyDescent="0.3">
      <c r="A16" s="2"/>
      <c r="B16" s="47" t="s">
        <v>9</v>
      </c>
      <c r="C16" s="48"/>
      <c r="D16" s="48"/>
      <c r="E16" s="48"/>
      <c r="F16" s="33">
        <f>SUM(F8:F15)</f>
        <v>0</v>
      </c>
      <c r="G16" s="48"/>
      <c r="H16" s="32">
        <f>SUM(H8:H15)</f>
        <v>7798.05</v>
      </c>
      <c r="I16" s="32">
        <f t="shared" ref="I16:P16" si="7">SUM(I8:I15)</f>
        <v>0</v>
      </c>
      <c r="J16" s="32">
        <f t="shared" si="7"/>
        <v>0</v>
      </c>
      <c r="K16" s="32">
        <f t="shared" si="7"/>
        <v>0</v>
      </c>
      <c r="L16" s="32">
        <f t="shared" si="7"/>
        <v>0</v>
      </c>
      <c r="M16" s="32">
        <f t="shared" si="7"/>
        <v>0</v>
      </c>
      <c r="N16" s="32">
        <f t="shared" si="7"/>
        <v>0</v>
      </c>
      <c r="O16" s="32">
        <f t="shared" si="7"/>
        <v>4208.8599999999997</v>
      </c>
      <c r="P16" s="32">
        <f t="shared" si="7"/>
        <v>599.85</v>
      </c>
      <c r="Q16" s="32">
        <f>SUM(Q8:Q15)</f>
        <v>12606.76</v>
      </c>
      <c r="R16" s="32">
        <f>SUM(R8:R15)</f>
        <v>2269.2199999999998</v>
      </c>
      <c r="S16" s="32">
        <f>SUM(S8:S15)</f>
        <v>189.1</v>
      </c>
      <c r="T16" s="32">
        <f>SUM(T8:T13)</f>
        <v>0</v>
      </c>
      <c r="U16" s="32">
        <f t="shared" ref="U16:Z16" si="8">SUM(U8:U15)</f>
        <v>6768.28</v>
      </c>
      <c r="V16" s="32">
        <f t="shared" si="8"/>
        <v>3380.16</v>
      </c>
      <c r="W16" s="32">
        <f t="shared" si="8"/>
        <v>12606.759999999998</v>
      </c>
      <c r="X16" s="41">
        <f t="shared" si="8"/>
        <v>0</v>
      </c>
      <c r="Y16" s="32">
        <f t="shared" si="8"/>
        <v>2773.49</v>
      </c>
      <c r="Z16" s="52">
        <f t="shared" si="8"/>
        <v>0</v>
      </c>
      <c r="AA16" s="9"/>
      <c r="AB16" s="23"/>
      <c r="AC16" s="58"/>
      <c r="AD16" s="58"/>
      <c r="AE16" s="71"/>
    </row>
    <row r="17" spans="2:30" ht="15.75" x14ac:dyDescent="0.25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70"/>
      <c r="N17" s="5"/>
      <c r="O17" s="5"/>
      <c r="P17" s="5"/>
      <c r="Q17" s="5"/>
      <c r="R17" s="5"/>
      <c r="S17" s="5"/>
      <c r="T17" s="5"/>
      <c r="U17" s="70"/>
      <c r="V17" s="5"/>
      <c r="W17" s="5"/>
      <c r="X17" s="70"/>
      <c r="Y17" s="5"/>
      <c r="AB17" s="24"/>
      <c r="AC17" s="59"/>
      <c r="AD17" s="59"/>
    </row>
    <row r="18" spans="2:30" x14ac:dyDescent="0.25">
      <c r="B18" s="6" t="s">
        <v>19</v>
      </c>
      <c r="C18" s="72"/>
      <c r="D18" s="72"/>
      <c r="E18" s="5"/>
      <c r="F18" s="5" t="s">
        <v>10</v>
      </c>
      <c r="G18" s="5"/>
      <c r="H18" s="5"/>
      <c r="I18" s="5"/>
      <c r="R18" s="45"/>
      <c r="S18" s="5"/>
      <c r="T18" s="5"/>
      <c r="U18" s="70"/>
      <c r="V18" s="5"/>
      <c r="W18" s="5"/>
      <c r="X18" s="70"/>
      <c r="Y18" s="5"/>
      <c r="AC18" s="71"/>
      <c r="AD18" s="71"/>
    </row>
    <row r="19" spans="2:30" x14ac:dyDescent="0.25">
      <c r="B19" s="6"/>
      <c r="C19" s="5"/>
      <c r="D19" s="5"/>
      <c r="E19" s="5"/>
      <c r="F19" s="5"/>
      <c r="G19" s="5"/>
      <c r="H19" s="5"/>
      <c r="I19" s="5"/>
      <c r="R19" s="5"/>
      <c r="S19" s="5"/>
      <c r="T19" s="5"/>
      <c r="U19" s="70"/>
      <c r="V19" s="5"/>
      <c r="W19" s="5"/>
      <c r="X19" s="70"/>
      <c r="Y19" s="5"/>
      <c r="AC19" s="71"/>
      <c r="AD19" s="71"/>
    </row>
    <row r="20" spans="2:30" x14ac:dyDescent="0.25">
      <c r="B20" s="6"/>
      <c r="AC20" s="71"/>
      <c r="AD20" s="71"/>
    </row>
    <row r="21" spans="2:30" hidden="1" x14ac:dyDescent="0.25">
      <c r="C21" s="104" t="s">
        <v>25</v>
      </c>
      <c r="D21" s="104"/>
      <c r="F21" s="68">
        <v>1135</v>
      </c>
      <c r="H21" s="68">
        <v>3180</v>
      </c>
      <c r="J21" s="5" t="s">
        <v>32</v>
      </c>
      <c r="K21" s="5"/>
      <c r="L21" s="5"/>
      <c r="M21" s="70"/>
      <c r="N21" s="5"/>
      <c r="O21" s="5"/>
      <c r="P21" s="5"/>
      <c r="Q21" s="5"/>
    </row>
    <row r="22" spans="2:30" hidden="1" x14ac:dyDescent="0.25">
      <c r="C22" s="105" t="s">
        <v>26</v>
      </c>
      <c r="D22" s="105"/>
      <c r="F22" s="68">
        <v>2270</v>
      </c>
      <c r="H22" s="68">
        <v>6360</v>
      </c>
      <c r="J22" s="5" t="s">
        <v>35</v>
      </c>
      <c r="K22" s="5"/>
      <c r="L22" s="5"/>
      <c r="M22" s="70"/>
      <c r="N22" s="5"/>
      <c r="O22" s="5"/>
      <c r="P22" s="5"/>
      <c r="Q22" s="5"/>
    </row>
    <row r="32" spans="2:30" x14ac:dyDescent="0.25">
      <c r="Q32" s="10"/>
    </row>
  </sheetData>
  <mergeCells count="14">
    <mergeCell ref="G6:Q6"/>
    <mergeCell ref="R6:V6"/>
    <mergeCell ref="C21:D21"/>
    <mergeCell ref="C22:D22"/>
    <mergeCell ref="B1:H1"/>
    <mergeCell ref="B2:H2"/>
    <mergeCell ref="R2:Y2"/>
    <mergeCell ref="B4:Y4"/>
    <mergeCell ref="R1:X1"/>
    <mergeCell ref="A6:A7"/>
    <mergeCell ref="B6:B7"/>
    <mergeCell ref="C6:C7"/>
    <mergeCell ref="D6:D7"/>
    <mergeCell ref="E6:F6"/>
  </mergeCells>
  <pageMargins left="0" right="0" top="1.1811023622047245" bottom="0" header="0.31496062992125984" footer="0.31496062992125984"/>
  <pageSetup paperSize="9" scale="78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Грудень 2021</vt:lpstr>
      <vt:lpstr>Листопад 2021</vt:lpstr>
      <vt:lpstr>ЖОВТЕНЬ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2021-12-22T18:09:33Z</cp:lastPrinted>
  <dcterms:created xsi:type="dcterms:W3CDTF">2006-09-28T05:33:49Z</dcterms:created>
  <dcterms:modified xsi:type="dcterms:W3CDTF">2021-12-29T08:11:14Z</dcterms:modified>
</cp:coreProperties>
</file>